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1385"/>
  </bookViews>
  <sheets>
    <sheet name="Inschrijfformulier  " sheetId="2" r:id="rId1"/>
    <sheet name="Printversie Inschrijfform." sheetId="8" r:id="rId2"/>
    <sheet name="TBV acces obv deelnemerslijst 2" sheetId="3" state="hidden" r:id="rId3"/>
    <sheet name="Poule resultaat" sheetId="7" state="hidden" r:id="rId4"/>
    <sheet name="Poule berekening" sheetId="6" state="hidden" r:id="rId5"/>
    <sheet name="E-mail adressen" sheetId="5" state="hidden" r:id="rId6"/>
    <sheet name="Berekening betalingskenmerk " sheetId="9" state="hidden" r:id="rId7"/>
  </sheets>
  <definedNames>
    <definedName name="_xlnm._FilterDatabase" localSheetId="5" hidden="1">'E-mail adressen'!$A$1:$F$45</definedName>
    <definedName name="_xlnm._FilterDatabase" localSheetId="0" hidden="1">'Inschrijfformulier  '!$T$22:$U$71</definedName>
    <definedName name="_xlnm._FilterDatabase" localSheetId="4" hidden="1">'Poule berekening'!$D$2:$E$2</definedName>
    <definedName name="ManJeugd">'Poule berekening'!$J$1:$K$130</definedName>
    <definedName name="ManJunior">'Poule berekening'!$P:$Q</definedName>
    <definedName name="ManSenior">'Poule berekening'!$V:$W</definedName>
    <definedName name="Naam_School">'Inschrijfformulier  '!$E$7</definedName>
    <definedName name="VrouwJeugd">'Poule berekening'!$M:$N</definedName>
    <definedName name="VrouwJunior">'Poule berekening'!$S:$T</definedName>
    <definedName name="VrouwSenior">'Poule berekening'!$Y:$Z</definedName>
  </definedNames>
  <calcPr calcId="145621"/>
</workbook>
</file>

<file path=xl/calcChain.xml><?xml version="1.0" encoding="utf-8"?>
<calcChain xmlns="http://schemas.openxmlformats.org/spreadsheetml/2006/main">
  <c r="E8" i="2" l="1"/>
  <c r="J8" i="2"/>
  <c r="J7" i="2"/>
  <c r="K22" i="2" l="1"/>
  <c r="D54" i="6"/>
  <c r="D145" i="6"/>
  <c r="A49" i="6"/>
  <c r="A41" i="6"/>
  <c r="A48" i="6" l="1"/>
  <c r="A47" i="6"/>
  <c r="A46" i="6"/>
  <c r="A45" i="6"/>
  <c r="A44" i="6"/>
  <c r="A43" i="6"/>
  <c r="A40" i="6"/>
  <c r="A39" i="6"/>
  <c r="A38" i="6"/>
  <c r="A37" i="6"/>
  <c r="A36" i="6"/>
  <c r="A35" i="6"/>
  <c r="A30" i="6"/>
  <c r="A31" i="6"/>
  <c r="A29" i="6"/>
  <c r="A28" i="6"/>
  <c r="A27" i="6"/>
  <c r="A26" i="6"/>
  <c r="A23" i="6"/>
  <c r="A22" i="6"/>
  <c r="A21" i="6"/>
  <c r="A20" i="6"/>
  <c r="A19" i="6"/>
  <c r="A18" i="6"/>
  <c r="A15" i="6"/>
  <c r="A14" i="6"/>
  <c r="A13" i="6"/>
  <c r="A12" i="6"/>
  <c r="A11" i="6"/>
  <c r="A10" i="6"/>
  <c r="A7" i="6"/>
  <c r="A8" i="6"/>
  <c r="A6" i="6"/>
  <c r="A5" i="6"/>
  <c r="A4" i="6"/>
  <c r="AH646" i="6"/>
  <c r="AG646" i="6" s="1"/>
  <c r="AG645" i="6"/>
  <c r="AG644" i="6"/>
  <c r="AG643" i="6"/>
  <c r="AG642" i="6"/>
  <c r="AG641" i="6"/>
  <c r="AG640" i="6"/>
  <c r="AG639" i="6"/>
  <c r="AG638" i="6"/>
  <c r="AG637" i="6"/>
  <c r="AG636" i="6"/>
  <c r="AG635" i="6"/>
  <c r="AG634" i="6"/>
  <c r="AG633" i="6"/>
  <c r="AG632" i="6"/>
  <c r="AG631" i="6"/>
  <c r="AG630" i="6"/>
  <c r="AG629" i="6"/>
  <c r="AG628" i="6"/>
  <c r="AG627" i="6"/>
  <c r="AG626" i="6"/>
  <c r="AG625" i="6"/>
  <c r="AG624" i="6"/>
  <c r="AG623" i="6"/>
  <c r="AG622" i="6"/>
  <c r="AG621" i="6"/>
  <c r="AG620" i="6"/>
  <c r="AG619" i="6"/>
  <c r="AG618" i="6"/>
  <c r="AG617" i="6"/>
  <c r="AG616" i="6"/>
  <c r="AG615" i="6"/>
  <c r="AG614" i="6"/>
  <c r="AG613" i="6"/>
  <c r="AG612" i="6"/>
  <c r="AG611" i="6"/>
  <c r="AG610" i="6"/>
  <c r="AG609" i="6"/>
  <c r="AG608" i="6"/>
  <c r="AG607" i="6"/>
  <c r="AG606" i="6"/>
  <c r="AG605" i="6"/>
  <c r="AG604" i="6"/>
  <c r="AG603" i="6"/>
  <c r="AH537" i="6"/>
  <c r="AG537" i="6" s="1"/>
  <c r="AG536" i="6"/>
  <c r="AG535" i="6"/>
  <c r="AG534" i="6"/>
  <c r="AG533" i="6"/>
  <c r="AG532" i="6"/>
  <c r="AG531" i="6"/>
  <c r="AG530" i="6"/>
  <c r="AG529" i="6"/>
  <c r="AG528" i="6"/>
  <c r="AG527" i="6"/>
  <c r="AG526" i="6"/>
  <c r="AG525" i="6"/>
  <c r="AG524" i="6"/>
  <c r="AG523" i="6"/>
  <c r="AG522" i="6"/>
  <c r="AG521" i="6"/>
  <c r="AG520" i="6"/>
  <c r="AG519" i="6"/>
  <c r="AG518" i="6"/>
  <c r="AG517" i="6"/>
  <c r="AG516" i="6"/>
  <c r="AG515" i="6"/>
  <c r="AG514" i="6"/>
  <c r="AG513" i="6"/>
  <c r="AG512" i="6"/>
  <c r="AG511" i="6"/>
  <c r="AG510" i="6"/>
  <c r="AG509" i="6"/>
  <c r="AG508" i="6"/>
  <c r="AG507" i="6"/>
  <c r="AG506" i="6"/>
  <c r="AG505" i="6"/>
  <c r="AG504" i="6"/>
  <c r="AG503" i="6"/>
  <c r="AG502" i="6"/>
  <c r="AG501" i="6"/>
  <c r="AG500" i="6"/>
  <c r="AG499" i="6"/>
  <c r="AG498" i="6"/>
  <c r="AG497" i="6"/>
  <c r="AG496" i="6"/>
  <c r="AG495" i="6"/>
  <c r="AG494" i="6"/>
  <c r="AG493" i="6"/>
  <c r="AG492" i="6"/>
  <c r="AG491" i="6"/>
  <c r="AG490" i="6"/>
  <c r="AG489" i="6"/>
  <c r="AG488" i="6"/>
  <c r="AG487" i="6"/>
  <c r="AG486" i="6"/>
  <c r="AG485" i="6"/>
  <c r="AG484" i="6"/>
  <c r="AG483" i="6"/>
  <c r="AG482" i="6"/>
  <c r="AG481" i="6"/>
  <c r="AG480" i="6"/>
  <c r="AG479" i="6"/>
  <c r="AG478" i="6"/>
  <c r="AG477" i="6"/>
  <c r="AH442" i="6"/>
  <c r="AH443" i="6" s="1"/>
  <c r="AG442" i="6"/>
  <c r="AG441" i="6"/>
  <c r="AH433" i="6"/>
  <c r="AG433" i="6" s="1"/>
  <c r="AH432" i="6"/>
  <c r="AG432" i="6" s="1"/>
  <c r="AG431" i="6"/>
  <c r="AG430" i="6"/>
  <c r="AG429" i="6"/>
  <c r="AG428" i="6"/>
  <c r="AG427" i="6"/>
  <c r="AG426" i="6"/>
  <c r="AG425" i="6"/>
  <c r="AG424" i="6"/>
  <c r="AG423" i="6"/>
  <c r="AG422" i="6"/>
  <c r="AG421" i="6"/>
  <c r="AG420" i="6"/>
  <c r="AG419" i="6"/>
  <c r="AG418" i="6"/>
  <c r="AG417" i="6"/>
  <c r="AG416" i="6"/>
  <c r="AG415" i="6"/>
  <c r="AG414" i="6"/>
  <c r="AG413" i="6"/>
  <c r="AG412" i="6"/>
  <c r="AG411" i="6"/>
  <c r="AG410" i="6"/>
  <c r="AG409" i="6"/>
  <c r="AG408" i="6"/>
  <c r="AG407" i="6"/>
  <c r="AG406" i="6"/>
  <c r="AG405" i="6"/>
  <c r="AG404" i="6"/>
  <c r="AG403" i="6"/>
  <c r="AG402" i="6"/>
  <c r="AG401" i="6"/>
  <c r="AG400" i="6"/>
  <c r="AG399" i="6"/>
  <c r="AG398" i="6"/>
  <c r="AG397" i="6"/>
  <c r="AG396" i="6"/>
  <c r="AG395" i="6"/>
  <c r="AG394" i="6"/>
  <c r="AG393" i="6"/>
  <c r="AG392" i="6"/>
  <c r="AG391" i="6"/>
  <c r="AG390" i="6"/>
  <c r="AG389" i="6"/>
  <c r="AG388" i="6"/>
  <c r="AG387" i="6"/>
  <c r="AG386" i="6"/>
  <c r="AG385" i="6"/>
  <c r="AG384" i="6"/>
  <c r="AG383" i="6"/>
  <c r="AG382" i="6"/>
  <c r="AG381" i="6"/>
  <c r="AG380" i="6"/>
  <c r="AG379" i="6"/>
  <c r="AG378" i="6"/>
  <c r="AG377" i="6"/>
  <c r="AG376" i="6"/>
  <c r="AG375" i="6"/>
  <c r="AG374" i="6"/>
  <c r="AG373" i="6"/>
  <c r="AG372" i="6"/>
  <c r="AG371" i="6"/>
  <c r="AG370" i="6"/>
  <c r="AG369" i="6"/>
  <c r="AG368" i="6"/>
  <c r="AG367" i="6"/>
  <c r="AG366" i="6"/>
  <c r="AH332" i="6"/>
  <c r="AG332" i="6" s="1"/>
  <c r="AH331" i="6"/>
  <c r="AG331" i="6" s="1"/>
  <c r="AG330" i="6"/>
  <c r="AH321" i="6"/>
  <c r="AH322" i="6" s="1"/>
  <c r="AG321" i="6"/>
  <c r="AG320" i="6"/>
  <c r="AG319" i="6"/>
  <c r="AG318" i="6"/>
  <c r="AG317" i="6"/>
  <c r="AG316" i="6"/>
  <c r="AG315" i="6"/>
  <c r="AG314" i="6"/>
  <c r="AG313" i="6"/>
  <c r="AG312" i="6"/>
  <c r="AG311" i="6"/>
  <c r="AG310" i="6"/>
  <c r="AG309" i="6"/>
  <c r="AG308" i="6"/>
  <c r="AG307" i="6"/>
  <c r="AG306" i="6"/>
  <c r="AG305" i="6"/>
  <c r="AG304" i="6"/>
  <c r="AG303" i="6"/>
  <c r="AG302" i="6"/>
  <c r="AG301" i="6"/>
  <c r="AG300" i="6"/>
  <c r="AG299" i="6"/>
  <c r="AG298" i="6"/>
  <c r="AG297" i="6"/>
  <c r="AG296" i="6"/>
  <c r="AG295" i="6"/>
  <c r="AG294" i="6"/>
  <c r="AG293" i="6"/>
  <c r="AG292" i="6"/>
  <c r="AG291" i="6"/>
  <c r="AG290" i="6"/>
  <c r="AG289" i="6"/>
  <c r="AG288" i="6"/>
  <c r="AG287" i="6"/>
  <c r="AG286" i="6"/>
  <c r="AG285" i="6"/>
  <c r="AG284" i="6"/>
  <c r="AG283" i="6"/>
  <c r="AG282" i="6"/>
  <c r="AG281" i="6"/>
  <c r="AG280" i="6"/>
  <c r="AG279" i="6"/>
  <c r="AG278" i="6"/>
  <c r="AG277" i="6"/>
  <c r="AG276" i="6"/>
  <c r="AG275" i="6"/>
  <c r="AG274" i="6"/>
  <c r="AG273" i="6"/>
  <c r="AG272" i="6"/>
  <c r="AG271" i="6"/>
  <c r="AG270" i="6"/>
  <c r="AG269" i="6"/>
  <c r="AG268" i="6"/>
  <c r="AG267" i="6"/>
  <c r="AG266" i="6"/>
  <c r="AG265" i="6"/>
  <c r="AG264" i="6"/>
  <c r="AG263" i="6"/>
  <c r="AG262" i="6"/>
  <c r="AG261" i="6"/>
  <c r="AG260" i="6"/>
  <c r="AG259" i="6"/>
  <c r="AG258" i="6"/>
  <c r="AG257" i="6"/>
  <c r="AG256" i="6"/>
  <c r="AG255" i="6"/>
  <c r="AH149" i="6"/>
  <c r="AH150" i="6" s="1"/>
  <c r="AG148" i="6"/>
  <c r="AG147" i="6"/>
  <c r="AG146" i="6"/>
  <c r="AG145" i="6"/>
  <c r="AG144" i="6"/>
  <c r="D144" i="6"/>
  <c r="AG143" i="6"/>
  <c r="D143" i="6"/>
  <c r="AG142" i="6"/>
  <c r="D142" i="6"/>
  <c r="AG141" i="6"/>
  <c r="D141" i="6"/>
  <c r="AG140" i="6"/>
  <c r="D140" i="6"/>
  <c r="AG139" i="6"/>
  <c r="D139" i="6"/>
  <c r="AG138" i="6"/>
  <c r="D138" i="6"/>
  <c r="AG137" i="6"/>
  <c r="D137" i="6"/>
  <c r="AG136" i="6"/>
  <c r="D136" i="6"/>
  <c r="AG135" i="6"/>
  <c r="D135" i="6"/>
  <c r="AG134" i="6"/>
  <c r="D134" i="6"/>
  <c r="AG133" i="6"/>
  <c r="D133" i="6"/>
  <c r="AG132" i="6"/>
  <c r="D132" i="6"/>
  <c r="AG131" i="6"/>
  <c r="D131" i="6"/>
  <c r="AG130" i="6"/>
  <c r="D130" i="6"/>
  <c r="AG129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M117" i="6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J117" i="6"/>
  <c r="J118" i="6" s="1"/>
  <c r="J119" i="6" s="1"/>
  <c r="J120" i="6" s="1"/>
  <c r="J121" i="6" s="1"/>
  <c r="J122" i="6" s="1"/>
  <c r="J123" i="6" s="1"/>
  <c r="J124" i="6" s="1"/>
  <c r="J125" i="6" s="1"/>
  <c r="J126" i="6" s="1"/>
  <c r="J127" i="6" s="1"/>
  <c r="J128" i="6" s="1"/>
  <c r="J129" i="6" s="1"/>
  <c r="J130" i="6" s="1"/>
  <c r="J131" i="6" s="1"/>
  <c r="J132" i="6" s="1"/>
  <c r="J133" i="6" s="1"/>
  <c r="J134" i="6" s="1"/>
  <c r="J135" i="6" s="1"/>
  <c r="J136" i="6" s="1"/>
  <c r="J137" i="6" s="1"/>
  <c r="J138" i="6" s="1"/>
  <c r="J139" i="6" s="1"/>
  <c r="J140" i="6" s="1"/>
  <c r="J141" i="6" s="1"/>
  <c r="J142" i="6" s="1"/>
  <c r="J143" i="6" s="1"/>
  <c r="J144" i="6" s="1"/>
  <c r="J145" i="6" s="1"/>
  <c r="J146" i="6" s="1"/>
  <c r="J147" i="6" s="1"/>
  <c r="J148" i="6" s="1"/>
  <c r="J149" i="6" s="1"/>
  <c r="J150" i="6" s="1"/>
  <c r="J151" i="6" s="1"/>
  <c r="J152" i="6" s="1"/>
  <c r="J153" i="6" s="1"/>
  <c r="J154" i="6" s="1"/>
  <c r="J155" i="6" s="1"/>
  <c r="J156" i="6" s="1"/>
  <c r="J157" i="6" s="1"/>
  <c r="J158" i="6" s="1"/>
  <c r="J159" i="6" s="1"/>
  <c r="J160" i="6" s="1"/>
  <c r="J161" i="6" s="1"/>
  <c r="J162" i="6" s="1"/>
  <c r="J163" i="6" s="1"/>
  <c r="J164" i="6" s="1"/>
  <c r="J165" i="6" s="1"/>
  <c r="J166" i="6" s="1"/>
  <c r="J167" i="6" s="1"/>
  <c r="J168" i="6" s="1"/>
  <c r="J169" i="6" s="1"/>
  <c r="J170" i="6" s="1"/>
  <c r="J171" i="6" s="1"/>
  <c r="J172" i="6" s="1"/>
  <c r="J173" i="6" s="1"/>
  <c r="J174" i="6" s="1"/>
  <c r="J175" i="6" s="1"/>
  <c r="J176" i="6" s="1"/>
  <c r="J177" i="6" s="1"/>
  <c r="J178" i="6" s="1"/>
  <c r="J179" i="6" s="1"/>
  <c r="J180" i="6" s="1"/>
  <c r="J181" i="6" s="1"/>
  <c r="J182" i="6" s="1"/>
  <c r="J183" i="6" s="1"/>
  <c r="J184" i="6" s="1"/>
  <c r="J185" i="6" s="1"/>
  <c r="J186" i="6" s="1"/>
  <c r="J187" i="6" s="1"/>
  <c r="J188" i="6" s="1"/>
  <c r="J189" i="6" s="1"/>
  <c r="J190" i="6" s="1"/>
  <c r="J191" i="6" s="1"/>
  <c r="J192" i="6" s="1"/>
  <c r="J193" i="6" s="1"/>
  <c r="J194" i="6" s="1"/>
  <c r="J195" i="6" s="1"/>
  <c r="J196" i="6" s="1"/>
  <c r="J197" i="6" s="1"/>
  <c r="J198" i="6" s="1"/>
  <c r="J199" i="6" s="1"/>
  <c r="J200" i="6" s="1"/>
  <c r="J201" i="6" s="1"/>
  <c r="J202" i="6" s="1"/>
  <c r="J203" i="6" s="1"/>
  <c r="J204" i="6" s="1"/>
  <c r="J205" i="6" s="1"/>
  <c r="J206" i="6" s="1"/>
  <c r="J207" i="6" s="1"/>
  <c r="J208" i="6" s="1"/>
  <c r="J209" i="6" s="1"/>
  <c r="J210" i="6" s="1"/>
  <c r="J211" i="6" s="1"/>
  <c r="J212" i="6" s="1"/>
  <c r="J213" i="6" s="1"/>
  <c r="J214" i="6" s="1"/>
  <c r="J215" i="6" s="1"/>
  <c r="J216" i="6" s="1"/>
  <c r="J217" i="6" s="1"/>
  <c r="J218" i="6" s="1"/>
  <c r="J219" i="6" s="1"/>
  <c r="J220" i="6" s="1"/>
  <c r="J221" i="6" s="1"/>
  <c r="D117" i="6"/>
  <c r="M116" i="6"/>
  <c r="J116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S79" i="6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S93" i="6" s="1"/>
  <c r="S94" i="6" s="1"/>
  <c r="S95" i="6" s="1"/>
  <c r="S96" i="6" s="1"/>
  <c r="S97" i="6" s="1"/>
  <c r="S98" i="6" s="1"/>
  <c r="S99" i="6" s="1"/>
  <c r="S100" i="6" s="1"/>
  <c r="S101" i="6" s="1"/>
  <c r="S102" i="6" s="1"/>
  <c r="S103" i="6" s="1"/>
  <c r="S104" i="6" s="1"/>
  <c r="S105" i="6" s="1"/>
  <c r="S106" i="6" s="1"/>
  <c r="S107" i="6" s="1"/>
  <c r="S108" i="6" s="1"/>
  <c r="S109" i="6" s="1"/>
  <c r="S110" i="6" s="1"/>
  <c r="S111" i="6" s="1"/>
  <c r="S112" i="6" s="1"/>
  <c r="S113" i="6" s="1"/>
  <c r="P79" i="6"/>
  <c r="P80" i="6" s="1"/>
  <c r="P81" i="6" s="1"/>
  <c r="P82" i="6" s="1"/>
  <c r="P83" i="6" s="1"/>
  <c r="P84" i="6" s="1"/>
  <c r="P85" i="6" s="1"/>
  <c r="P86" i="6" s="1"/>
  <c r="P87" i="6" s="1"/>
  <c r="P88" i="6" s="1"/>
  <c r="P89" i="6" s="1"/>
  <c r="P90" i="6" s="1"/>
  <c r="P91" i="6" s="1"/>
  <c r="P92" i="6" s="1"/>
  <c r="P93" i="6" s="1"/>
  <c r="P94" i="6" s="1"/>
  <c r="P95" i="6" s="1"/>
  <c r="P96" i="6" s="1"/>
  <c r="P97" i="6" s="1"/>
  <c r="P98" i="6" s="1"/>
  <c r="P99" i="6" s="1"/>
  <c r="P100" i="6" s="1"/>
  <c r="P101" i="6" s="1"/>
  <c r="P102" i="6" s="1"/>
  <c r="P103" i="6" s="1"/>
  <c r="P104" i="6" s="1"/>
  <c r="P105" i="6" s="1"/>
  <c r="P106" i="6" s="1"/>
  <c r="P107" i="6" s="1"/>
  <c r="P108" i="6" s="1"/>
  <c r="P109" i="6" s="1"/>
  <c r="P110" i="6" s="1"/>
  <c r="P111" i="6" s="1"/>
  <c r="P112" i="6" s="1"/>
  <c r="P113" i="6" s="1"/>
  <c r="S69" i="6"/>
  <c r="S70" i="6" s="1"/>
  <c r="S71" i="6" s="1"/>
  <c r="S72" i="6" s="1"/>
  <c r="S73" i="6" s="1"/>
  <c r="S74" i="6" s="1"/>
  <c r="S75" i="6" s="1"/>
  <c r="S76" i="6" s="1"/>
  <c r="S77" i="6" s="1"/>
  <c r="P69" i="6"/>
  <c r="P70" i="6" s="1"/>
  <c r="P71" i="6" s="1"/>
  <c r="P72" i="6" s="1"/>
  <c r="P73" i="6" s="1"/>
  <c r="P74" i="6" s="1"/>
  <c r="P75" i="6" s="1"/>
  <c r="P76" i="6" s="1"/>
  <c r="P77" i="6" s="1"/>
  <c r="V66" i="6"/>
  <c r="V67" i="6" s="1"/>
  <c r="V68" i="6" s="1"/>
  <c r="V69" i="6" s="1"/>
  <c r="V70" i="6" s="1"/>
  <c r="V71" i="6" s="1"/>
  <c r="V72" i="6" s="1"/>
  <c r="V73" i="6" s="1"/>
  <c r="V74" i="6" s="1"/>
  <c r="V75" i="6" s="1"/>
  <c r="V76" i="6" s="1"/>
  <c r="V77" i="6" s="1"/>
  <c r="V78" i="6" s="1"/>
  <c r="V79" i="6" s="1"/>
  <c r="V80" i="6" s="1"/>
  <c r="V81" i="6" s="1"/>
  <c r="V82" i="6" s="1"/>
  <c r="V83" i="6" s="1"/>
  <c r="V84" i="6" s="1"/>
  <c r="V85" i="6" s="1"/>
  <c r="V86" i="6" s="1"/>
  <c r="V87" i="6" s="1"/>
  <c r="V88" i="6" s="1"/>
  <c r="V89" i="6" s="1"/>
  <c r="V90" i="6" s="1"/>
  <c r="V91" i="6" s="1"/>
  <c r="V92" i="6" s="1"/>
  <c r="V93" i="6" s="1"/>
  <c r="V94" i="6" s="1"/>
  <c r="V95" i="6" s="1"/>
  <c r="V96" i="6" s="1"/>
  <c r="V97" i="6" s="1"/>
  <c r="V98" i="6" s="1"/>
  <c r="V99" i="6" s="1"/>
  <c r="V100" i="6" s="1"/>
  <c r="V101" i="6" s="1"/>
  <c r="V102" i="6" s="1"/>
  <c r="V103" i="6" s="1"/>
  <c r="V104" i="6" s="1"/>
  <c r="V105" i="6" s="1"/>
  <c r="V106" i="6" s="1"/>
  <c r="V107" i="6" s="1"/>
  <c r="V108" i="6" s="1"/>
  <c r="V109" i="6" s="1"/>
  <c r="V110" i="6" s="1"/>
  <c r="V111" i="6" s="1"/>
  <c r="V112" i="6" s="1"/>
  <c r="V113" i="6" s="1"/>
  <c r="V114" i="6" s="1"/>
  <c r="V115" i="6" s="1"/>
  <c r="V116" i="6" s="1"/>
  <c r="V117" i="6" s="1"/>
  <c r="V118" i="6" s="1"/>
  <c r="V119" i="6" s="1"/>
  <c r="V120" i="6" s="1"/>
  <c r="V121" i="6" s="1"/>
  <c r="V122" i="6" s="1"/>
  <c r="V123" i="6" s="1"/>
  <c r="V124" i="6" s="1"/>
  <c r="V125" i="6" s="1"/>
  <c r="V126" i="6" s="1"/>
  <c r="V127" i="6" s="1"/>
  <c r="V128" i="6" s="1"/>
  <c r="V64" i="6"/>
  <c r="V65" i="6" s="1"/>
  <c r="V63" i="6"/>
  <c r="D56" i="6"/>
  <c r="D55" i="6"/>
  <c r="D53" i="6"/>
  <c r="D52" i="6"/>
  <c r="D51" i="6"/>
  <c r="D50" i="6"/>
  <c r="D49" i="6"/>
  <c r="D48" i="6"/>
  <c r="Y47" i="6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Y94" i="6" s="1"/>
  <c r="Y95" i="6" s="1"/>
  <c r="Y96" i="6" s="1"/>
  <c r="Y97" i="6" s="1"/>
  <c r="Y98" i="6" s="1"/>
  <c r="Y99" i="6" s="1"/>
  <c r="Y100" i="6" s="1"/>
  <c r="Y101" i="6" s="1"/>
  <c r="Y102" i="6" s="1"/>
  <c r="Y103" i="6" s="1"/>
  <c r="Y104" i="6" s="1"/>
  <c r="Y105" i="6" s="1"/>
  <c r="Y106" i="6" s="1"/>
  <c r="Y107" i="6" s="1"/>
  <c r="Y108" i="6" s="1"/>
  <c r="Y109" i="6" s="1"/>
  <c r="Y110" i="6" s="1"/>
  <c r="Y111" i="6" s="1"/>
  <c r="Y112" i="6" s="1"/>
  <c r="Y113" i="6" s="1"/>
  <c r="Y114" i="6" s="1"/>
  <c r="Y115" i="6" s="1"/>
  <c r="Y116" i="6" s="1"/>
  <c r="Y117" i="6" s="1"/>
  <c r="Y118" i="6" s="1"/>
  <c r="Y119" i="6" s="1"/>
  <c r="Y120" i="6" s="1"/>
  <c r="Y121" i="6" s="1"/>
  <c r="Y122" i="6" s="1"/>
  <c r="Y123" i="6" s="1"/>
  <c r="Y124" i="6" s="1"/>
  <c r="Y125" i="6" s="1"/>
  <c r="Y126" i="6" s="1"/>
  <c r="Y127" i="6" s="1"/>
  <c r="Y128" i="6" s="1"/>
  <c r="D47" i="6"/>
  <c r="Y46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A32" i="6"/>
  <c r="D31" i="6"/>
  <c r="D30" i="6"/>
  <c r="D29" i="6"/>
  <c r="D28" i="6"/>
  <c r="D27" i="6"/>
  <c r="D26" i="6"/>
  <c r="D25" i="6"/>
  <c r="AH24" i="6"/>
  <c r="AG24" i="6" s="1"/>
  <c r="D24" i="6"/>
  <c r="A24" i="6"/>
  <c r="AH23" i="6"/>
  <c r="AG23" i="6"/>
  <c r="D23" i="6"/>
  <c r="AG22" i="6"/>
  <c r="D22" i="6"/>
  <c r="AG21" i="6"/>
  <c r="D21" i="6"/>
  <c r="AG20" i="6"/>
  <c r="D20" i="6"/>
  <c r="AG19" i="6"/>
  <c r="D19" i="6"/>
  <c r="AG18" i="6"/>
  <c r="D18" i="6"/>
  <c r="AG17" i="6"/>
  <c r="D17" i="6"/>
  <c r="AG16" i="6"/>
  <c r="D16" i="6"/>
  <c r="AG15" i="6"/>
  <c r="D15" i="6"/>
  <c r="AG14" i="6"/>
  <c r="D14" i="6"/>
  <c r="AG13" i="6"/>
  <c r="D13" i="6"/>
  <c r="AG12" i="6"/>
  <c r="D12" i="6"/>
  <c r="AG11" i="6"/>
  <c r="D11" i="6"/>
  <c r="AG10" i="6"/>
  <c r="D10" i="6"/>
  <c r="AG9" i="6"/>
  <c r="D9" i="6"/>
  <c r="AG8" i="6"/>
  <c r="D8" i="6"/>
  <c r="AG7" i="6"/>
  <c r="D7" i="6"/>
  <c r="AG6" i="6"/>
  <c r="D6" i="6"/>
  <c r="AG5" i="6"/>
  <c r="D5" i="6"/>
  <c r="AG4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J4" i="6"/>
  <c r="J5" i="6" s="1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J98" i="6" s="1"/>
  <c r="D4" i="6"/>
  <c r="AG3" i="6"/>
  <c r="D3" i="6"/>
  <c r="A3" i="6"/>
  <c r="AH25" i="6" l="1"/>
  <c r="AH151" i="6"/>
  <c r="AG150" i="6"/>
  <c r="AG149" i="6"/>
  <c r="AG322" i="6"/>
  <c r="AH323" i="6"/>
  <c r="AG443" i="6"/>
  <c r="AH444" i="6"/>
  <c r="AH333" i="6"/>
  <c r="AH434" i="6"/>
  <c r="AH647" i="6"/>
  <c r="AH538" i="6"/>
  <c r="H22" i="2"/>
  <c r="I22" i="2" s="1"/>
  <c r="W22" i="2" s="1"/>
  <c r="T22" i="2"/>
  <c r="H23" i="2"/>
  <c r="I23" i="2" s="1"/>
  <c r="W23" i="2" s="1"/>
  <c r="K23" i="2"/>
  <c r="T23" i="2"/>
  <c r="H24" i="2"/>
  <c r="I24" i="2"/>
  <c r="W24" i="2" s="1"/>
  <c r="K24" i="2"/>
  <c r="T24" i="2"/>
  <c r="H25" i="2"/>
  <c r="I25" i="2"/>
  <c r="W25" i="2" s="1"/>
  <c r="K25" i="2"/>
  <c r="T25" i="2"/>
  <c r="H26" i="2"/>
  <c r="I26" i="2"/>
  <c r="W26" i="2" s="1"/>
  <c r="K26" i="2"/>
  <c r="T26" i="2"/>
  <c r="H27" i="2"/>
  <c r="I27" i="2"/>
  <c r="W27" i="2" s="1"/>
  <c r="K27" i="2"/>
  <c r="T27" i="2"/>
  <c r="H28" i="2"/>
  <c r="I28" i="2"/>
  <c r="K28" i="2"/>
  <c r="T28" i="2"/>
  <c r="H29" i="2"/>
  <c r="I29" i="2"/>
  <c r="W29" i="2" s="1"/>
  <c r="K29" i="2"/>
  <c r="T29" i="2"/>
  <c r="H30" i="2"/>
  <c r="I30" i="2"/>
  <c r="W30" i="2" s="1"/>
  <c r="K30" i="2"/>
  <c r="T30" i="2"/>
  <c r="H31" i="2"/>
  <c r="I31" i="2"/>
  <c r="W31" i="2" s="1"/>
  <c r="K31" i="2"/>
  <c r="T31" i="2"/>
  <c r="H32" i="2"/>
  <c r="I32" i="2"/>
  <c r="W32" i="2" s="1"/>
  <c r="K32" i="2"/>
  <c r="T32" i="2"/>
  <c r="H33" i="2"/>
  <c r="I33" i="2"/>
  <c r="W33" i="2" s="1"/>
  <c r="K33" i="2"/>
  <c r="T33" i="2"/>
  <c r="H34" i="2"/>
  <c r="I34" i="2"/>
  <c r="W34" i="2" s="1"/>
  <c r="K34" i="2"/>
  <c r="T34" i="2"/>
  <c r="H35" i="2"/>
  <c r="I35" i="2"/>
  <c r="W35" i="2" s="1"/>
  <c r="K35" i="2"/>
  <c r="T35" i="2"/>
  <c r="H36" i="2"/>
  <c r="I36" i="2"/>
  <c r="W36" i="2" s="1"/>
  <c r="K36" i="2"/>
  <c r="T36" i="2"/>
  <c r="H37" i="2"/>
  <c r="I37" i="2"/>
  <c r="W37" i="2" s="1"/>
  <c r="K37" i="2"/>
  <c r="T37" i="2"/>
  <c r="H38" i="2"/>
  <c r="I38" i="2"/>
  <c r="W38" i="2" s="1"/>
  <c r="K38" i="2"/>
  <c r="T38" i="2"/>
  <c r="H39" i="2"/>
  <c r="I39" i="2"/>
  <c r="W39" i="2" s="1"/>
  <c r="K39" i="2"/>
  <c r="T39" i="2"/>
  <c r="H40" i="2"/>
  <c r="I40" i="2"/>
  <c r="W40" i="2" s="1"/>
  <c r="K40" i="2"/>
  <c r="T40" i="2"/>
  <c r="H41" i="2"/>
  <c r="I41" i="2"/>
  <c r="W41" i="2" s="1"/>
  <c r="K41" i="2"/>
  <c r="T41" i="2"/>
  <c r="H42" i="2"/>
  <c r="I42" i="2"/>
  <c r="W42" i="2" s="1"/>
  <c r="K42" i="2"/>
  <c r="T42" i="2"/>
  <c r="H43" i="2"/>
  <c r="I43" i="2"/>
  <c r="W43" i="2" s="1"/>
  <c r="K43" i="2"/>
  <c r="T43" i="2"/>
  <c r="W28" i="2"/>
  <c r="AH648" i="6" l="1"/>
  <c r="AG647" i="6"/>
  <c r="AH334" i="6"/>
  <c r="AG333" i="6"/>
  <c r="AH26" i="6"/>
  <c r="AG25" i="6"/>
  <c r="AG538" i="6"/>
  <c r="AH539" i="6"/>
  <c r="AG444" i="6"/>
  <c r="AH445" i="6"/>
  <c r="AH435" i="6"/>
  <c r="AG434" i="6"/>
  <c r="AG323" i="6"/>
  <c r="AH324" i="6"/>
  <c r="AH152" i="6"/>
  <c r="AG151" i="6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22" i="2"/>
  <c r="AG26" i="6" l="1"/>
  <c r="AH27" i="6"/>
  <c r="AG648" i="6"/>
  <c r="AH649" i="6"/>
  <c r="AG539" i="6"/>
  <c r="AH540" i="6"/>
  <c r="AH153" i="6"/>
  <c r="AG152" i="6"/>
  <c r="AG435" i="6"/>
  <c r="AH436" i="6"/>
  <c r="AG334" i="6"/>
  <c r="AH335" i="6"/>
  <c r="AG324" i="6"/>
  <c r="AH325" i="6"/>
  <c r="AG445" i="6"/>
  <c r="AH446" i="6"/>
  <c r="AG446" i="6" l="1"/>
  <c r="AH447" i="6"/>
  <c r="AH336" i="6"/>
  <c r="AG335" i="6"/>
  <c r="AH650" i="6"/>
  <c r="AG649" i="6"/>
  <c r="AH154" i="6"/>
  <c r="AG153" i="6"/>
  <c r="AG325" i="6"/>
  <c r="AH326" i="6"/>
  <c r="AH437" i="6"/>
  <c r="AG436" i="6"/>
  <c r="AG540" i="6"/>
  <c r="AH541" i="6"/>
  <c r="AG27" i="6"/>
  <c r="AH28" i="6"/>
  <c r="AG650" i="6" l="1"/>
  <c r="AH651" i="6"/>
  <c r="AG28" i="6"/>
  <c r="AH29" i="6"/>
  <c r="AG437" i="6"/>
  <c r="AH438" i="6"/>
  <c r="AH155" i="6"/>
  <c r="AG154" i="6"/>
  <c r="AG336" i="6"/>
  <c r="AH337" i="6"/>
  <c r="AG541" i="6"/>
  <c r="AH542" i="6"/>
  <c r="AG326" i="6"/>
  <c r="AH327" i="6"/>
  <c r="AG447" i="6"/>
  <c r="AH448" i="6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AG448" i="6" l="1"/>
  <c r="AH449" i="6"/>
  <c r="AG542" i="6"/>
  <c r="AH543" i="6"/>
  <c r="AG29" i="6"/>
  <c r="AH30" i="6"/>
  <c r="AH156" i="6"/>
  <c r="AG155" i="6"/>
  <c r="AG327" i="6"/>
  <c r="AH328" i="6"/>
  <c r="AH338" i="6"/>
  <c r="AG337" i="6"/>
  <c r="AH439" i="6"/>
  <c r="AG438" i="6"/>
  <c r="AH652" i="6"/>
  <c r="AG651" i="6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3" i="7"/>
  <c r="AG543" i="6" l="1"/>
  <c r="AH544" i="6"/>
  <c r="AG652" i="6"/>
  <c r="AH653" i="6"/>
  <c r="AG338" i="6"/>
  <c r="AH339" i="6"/>
  <c r="AH157" i="6"/>
  <c r="AG156" i="6"/>
  <c r="AG328" i="6"/>
  <c r="AH329" i="6"/>
  <c r="AG329" i="6" s="1"/>
  <c r="AG30" i="6"/>
  <c r="AH31" i="6"/>
  <c r="AG449" i="6"/>
  <c r="AH450" i="6"/>
  <c r="AG439" i="6"/>
  <c r="AH440" i="6"/>
  <c r="AG440" i="6" s="1"/>
  <c r="H3" i="7"/>
  <c r="AC73" i="2"/>
  <c r="H84" i="2"/>
  <c r="C32" i="3"/>
  <c r="D32" i="3"/>
  <c r="E32" i="3"/>
  <c r="F32" i="3"/>
  <c r="I32" i="3"/>
  <c r="K32" i="3"/>
  <c r="L32" i="3"/>
  <c r="M32" i="3"/>
  <c r="O32" i="3"/>
  <c r="P32" i="3"/>
  <c r="R32" i="3"/>
  <c r="S32" i="3"/>
  <c r="C33" i="3"/>
  <c r="D33" i="3"/>
  <c r="E33" i="3"/>
  <c r="F33" i="3"/>
  <c r="I33" i="3"/>
  <c r="K33" i="3"/>
  <c r="L33" i="3"/>
  <c r="M33" i="3"/>
  <c r="O33" i="3"/>
  <c r="P33" i="3"/>
  <c r="R33" i="3"/>
  <c r="S33" i="3"/>
  <c r="C34" i="3"/>
  <c r="D34" i="3"/>
  <c r="E34" i="3"/>
  <c r="F34" i="3"/>
  <c r="I34" i="3"/>
  <c r="K34" i="3"/>
  <c r="L34" i="3"/>
  <c r="M34" i="3"/>
  <c r="O34" i="3"/>
  <c r="P34" i="3"/>
  <c r="R34" i="3"/>
  <c r="S34" i="3"/>
  <c r="C35" i="3"/>
  <c r="D35" i="3"/>
  <c r="E35" i="3"/>
  <c r="F35" i="3"/>
  <c r="I35" i="3"/>
  <c r="K35" i="3"/>
  <c r="L35" i="3"/>
  <c r="M35" i="3"/>
  <c r="O35" i="3"/>
  <c r="P35" i="3"/>
  <c r="R35" i="3"/>
  <c r="S35" i="3"/>
  <c r="C36" i="3"/>
  <c r="D36" i="3"/>
  <c r="E36" i="3"/>
  <c r="F36" i="3"/>
  <c r="I36" i="3"/>
  <c r="K36" i="3"/>
  <c r="L36" i="3"/>
  <c r="M36" i="3"/>
  <c r="O36" i="3"/>
  <c r="P36" i="3"/>
  <c r="R36" i="3"/>
  <c r="S36" i="3"/>
  <c r="C37" i="3"/>
  <c r="D37" i="3"/>
  <c r="E37" i="3"/>
  <c r="F37" i="3"/>
  <c r="I37" i="3"/>
  <c r="K37" i="3"/>
  <c r="L37" i="3"/>
  <c r="M37" i="3"/>
  <c r="O37" i="3"/>
  <c r="P37" i="3"/>
  <c r="R37" i="3"/>
  <c r="S37" i="3"/>
  <c r="C38" i="3"/>
  <c r="D38" i="3"/>
  <c r="E38" i="3"/>
  <c r="F38" i="3"/>
  <c r="I38" i="3"/>
  <c r="K38" i="3"/>
  <c r="L38" i="3"/>
  <c r="M38" i="3"/>
  <c r="O38" i="3"/>
  <c r="P38" i="3"/>
  <c r="R38" i="3"/>
  <c r="S38" i="3"/>
  <c r="C39" i="3"/>
  <c r="D39" i="3"/>
  <c r="E39" i="3"/>
  <c r="F39" i="3"/>
  <c r="I39" i="3"/>
  <c r="K39" i="3"/>
  <c r="L39" i="3"/>
  <c r="M39" i="3"/>
  <c r="O39" i="3"/>
  <c r="P39" i="3"/>
  <c r="R39" i="3"/>
  <c r="S39" i="3"/>
  <c r="C40" i="3"/>
  <c r="D40" i="3"/>
  <c r="E40" i="3"/>
  <c r="F40" i="3"/>
  <c r="I40" i="3"/>
  <c r="K40" i="3"/>
  <c r="L40" i="3"/>
  <c r="M40" i="3"/>
  <c r="O40" i="3"/>
  <c r="P40" i="3"/>
  <c r="R40" i="3"/>
  <c r="S40" i="3"/>
  <c r="C41" i="3"/>
  <c r="D41" i="3"/>
  <c r="E41" i="3"/>
  <c r="F41" i="3"/>
  <c r="I41" i="3"/>
  <c r="K41" i="3"/>
  <c r="L41" i="3"/>
  <c r="M41" i="3"/>
  <c r="O41" i="3"/>
  <c r="P41" i="3"/>
  <c r="R41" i="3"/>
  <c r="S41" i="3"/>
  <c r="C42" i="3"/>
  <c r="D42" i="3"/>
  <c r="E42" i="3"/>
  <c r="F42" i="3"/>
  <c r="I42" i="3"/>
  <c r="K42" i="3"/>
  <c r="L42" i="3"/>
  <c r="M42" i="3"/>
  <c r="O42" i="3"/>
  <c r="P42" i="3"/>
  <c r="R42" i="3"/>
  <c r="S42" i="3"/>
  <c r="C43" i="3"/>
  <c r="D43" i="3"/>
  <c r="E43" i="3"/>
  <c r="F43" i="3"/>
  <c r="I43" i="3"/>
  <c r="K43" i="3"/>
  <c r="L43" i="3"/>
  <c r="M43" i="3"/>
  <c r="O43" i="3"/>
  <c r="P43" i="3"/>
  <c r="R43" i="3"/>
  <c r="S43" i="3"/>
  <c r="C44" i="3"/>
  <c r="D44" i="3"/>
  <c r="E44" i="3"/>
  <c r="F44" i="3"/>
  <c r="I44" i="3"/>
  <c r="K44" i="3"/>
  <c r="L44" i="3"/>
  <c r="M44" i="3"/>
  <c r="O44" i="3"/>
  <c r="P44" i="3"/>
  <c r="R44" i="3"/>
  <c r="S44" i="3"/>
  <c r="C45" i="3"/>
  <c r="D45" i="3"/>
  <c r="E45" i="3"/>
  <c r="F45" i="3"/>
  <c r="I45" i="3"/>
  <c r="K45" i="3"/>
  <c r="L45" i="3"/>
  <c r="M45" i="3"/>
  <c r="O45" i="3"/>
  <c r="P45" i="3"/>
  <c r="R45" i="3"/>
  <c r="S45" i="3"/>
  <c r="C46" i="3"/>
  <c r="D46" i="3"/>
  <c r="E46" i="3"/>
  <c r="F46" i="3"/>
  <c r="I46" i="3"/>
  <c r="K46" i="3"/>
  <c r="L46" i="3"/>
  <c r="M46" i="3"/>
  <c r="O46" i="3"/>
  <c r="P46" i="3"/>
  <c r="R46" i="3"/>
  <c r="S46" i="3"/>
  <c r="C47" i="3"/>
  <c r="D47" i="3"/>
  <c r="E47" i="3"/>
  <c r="F47" i="3"/>
  <c r="I47" i="3"/>
  <c r="K47" i="3"/>
  <c r="L47" i="3"/>
  <c r="M47" i="3"/>
  <c r="O47" i="3"/>
  <c r="P47" i="3"/>
  <c r="R47" i="3"/>
  <c r="S47" i="3"/>
  <c r="C48" i="3"/>
  <c r="D48" i="3"/>
  <c r="E48" i="3"/>
  <c r="F48" i="3"/>
  <c r="I48" i="3"/>
  <c r="K48" i="3"/>
  <c r="L48" i="3"/>
  <c r="M48" i="3"/>
  <c r="O48" i="3"/>
  <c r="P48" i="3"/>
  <c r="R48" i="3"/>
  <c r="S48" i="3"/>
  <c r="C49" i="3"/>
  <c r="D49" i="3"/>
  <c r="E49" i="3"/>
  <c r="F49" i="3"/>
  <c r="I49" i="3"/>
  <c r="K49" i="3"/>
  <c r="L49" i="3"/>
  <c r="M49" i="3"/>
  <c r="O49" i="3"/>
  <c r="P49" i="3"/>
  <c r="R49" i="3"/>
  <c r="S49" i="3"/>
  <c r="C50" i="3"/>
  <c r="D50" i="3"/>
  <c r="E50" i="3"/>
  <c r="F50" i="3"/>
  <c r="I50" i="3"/>
  <c r="K50" i="3"/>
  <c r="L50" i="3"/>
  <c r="M50" i="3"/>
  <c r="O50" i="3"/>
  <c r="P50" i="3"/>
  <c r="R50" i="3"/>
  <c r="S50" i="3"/>
  <c r="C51" i="3"/>
  <c r="D51" i="3"/>
  <c r="E51" i="3"/>
  <c r="F51" i="3"/>
  <c r="I51" i="3"/>
  <c r="K51" i="3"/>
  <c r="L51" i="3"/>
  <c r="M51" i="3"/>
  <c r="O51" i="3"/>
  <c r="P51" i="3"/>
  <c r="R51" i="3"/>
  <c r="S51" i="3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3" i="7"/>
  <c r="AG31" i="6" l="1"/>
  <c r="AH32" i="6"/>
  <c r="AH654" i="6"/>
  <c r="AG653" i="6"/>
  <c r="AH158" i="6"/>
  <c r="AG157" i="6"/>
  <c r="AG450" i="6"/>
  <c r="AH451" i="6"/>
  <c r="AH340" i="6"/>
  <c r="AG339" i="6"/>
  <c r="AG544" i="6"/>
  <c r="AH545" i="6"/>
  <c r="J49" i="3"/>
  <c r="J41" i="3"/>
  <c r="J44" i="3"/>
  <c r="J36" i="3"/>
  <c r="J47" i="3"/>
  <c r="J39" i="3"/>
  <c r="J35" i="3"/>
  <c r="J45" i="3"/>
  <c r="J37" i="3"/>
  <c r="J33" i="3"/>
  <c r="J48" i="3"/>
  <c r="J40" i="3"/>
  <c r="J32" i="3"/>
  <c r="J51" i="3"/>
  <c r="J43" i="3"/>
  <c r="J50" i="3"/>
  <c r="J46" i="3"/>
  <c r="J42" i="3"/>
  <c r="J38" i="3"/>
  <c r="J34" i="3"/>
  <c r="H4" i="7"/>
  <c r="AC72" i="2"/>
  <c r="M3" i="7"/>
  <c r="K3" i="9" s="1"/>
  <c r="B4" i="7"/>
  <c r="B5" i="7"/>
  <c r="B6" i="7"/>
  <c r="B7" i="7"/>
  <c r="B8" i="7"/>
  <c r="B9" i="7"/>
  <c r="B10" i="7"/>
  <c r="B11" i="7"/>
  <c r="B3" i="7"/>
  <c r="H50" i="2"/>
  <c r="I50" i="2" s="1"/>
  <c r="W50" i="2" s="1"/>
  <c r="H49" i="2"/>
  <c r="H48" i="2"/>
  <c r="I48" i="2" s="1"/>
  <c r="W48" i="2" s="1"/>
  <c r="H47" i="2"/>
  <c r="I47" i="2" s="1"/>
  <c r="W47" i="2" s="1"/>
  <c r="H46" i="2"/>
  <c r="H45" i="2"/>
  <c r="H44" i="2"/>
  <c r="AG44" i="2" s="1"/>
  <c r="H13" i="3"/>
  <c r="H8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" i="7"/>
  <c r="A1" i="9"/>
  <c r="B1" i="9" s="1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T44" i="2"/>
  <c r="S25" i="7" s="1"/>
  <c r="T45" i="2"/>
  <c r="S26" i="7" s="1"/>
  <c r="T46" i="2"/>
  <c r="S27" i="7" s="1"/>
  <c r="T47" i="2"/>
  <c r="S28" i="7" s="1"/>
  <c r="T48" i="2"/>
  <c r="S29" i="7" s="1"/>
  <c r="T49" i="2"/>
  <c r="S30" i="7" s="1"/>
  <c r="T50" i="2"/>
  <c r="S31" i="7" s="1"/>
  <c r="T51" i="2"/>
  <c r="S32" i="7" s="1"/>
  <c r="T52" i="2"/>
  <c r="S33" i="7" s="1"/>
  <c r="T53" i="2"/>
  <c r="S34" i="7" s="1"/>
  <c r="T54" i="2"/>
  <c r="S35" i="7" s="1"/>
  <c r="T55" i="2"/>
  <c r="S36" i="7" s="1"/>
  <c r="T56" i="2"/>
  <c r="S37" i="7" s="1"/>
  <c r="T57" i="2"/>
  <c r="S38" i="7" s="1"/>
  <c r="T58" i="2"/>
  <c r="S39" i="7" s="1"/>
  <c r="T59" i="2"/>
  <c r="S40" i="7" s="1"/>
  <c r="T60" i="2"/>
  <c r="S41" i="7" s="1"/>
  <c r="T61" i="2"/>
  <c r="S42" i="7" s="1"/>
  <c r="T62" i="2"/>
  <c r="S43" i="7" s="1"/>
  <c r="T63" i="2"/>
  <c r="S44" i="7" s="1"/>
  <c r="T64" i="2"/>
  <c r="S45" i="7" s="1"/>
  <c r="T65" i="2"/>
  <c r="S46" i="7" s="1"/>
  <c r="T66" i="2"/>
  <c r="S47" i="7" s="1"/>
  <c r="T67" i="2"/>
  <c r="S48" i="7" s="1"/>
  <c r="T68" i="2"/>
  <c r="S49" i="7" s="1"/>
  <c r="T69" i="2"/>
  <c r="S50" i="7" s="1"/>
  <c r="T70" i="2"/>
  <c r="S51" i="7" s="1"/>
  <c r="T71" i="2"/>
  <c r="S52" i="7" s="1"/>
  <c r="S3" i="7"/>
  <c r="C4" i="7"/>
  <c r="J4" i="9" s="1"/>
  <c r="D4" i="7"/>
  <c r="M4" i="7"/>
  <c r="K4" i="9" s="1"/>
  <c r="P4" i="7"/>
  <c r="C5" i="7"/>
  <c r="J5" i="9" s="1"/>
  <c r="D5" i="7"/>
  <c r="M5" i="7"/>
  <c r="K5" i="9" s="1"/>
  <c r="P5" i="7"/>
  <c r="C6" i="7"/>
  <c r="J6" i="9" s="1"/>
  <c r="D6" i="7"/>
  <c r="M6" i="7"/>
  <c r="K6" i="9" s="1"/>
  <c r="P6" i="7"/>
  <c r="C7" i="7"/>
  <c r="J7" i="9" s="1"/>
  <c r="D7" i="7"/>
  <c r="M7" i="7"/>
  <c r="K7" i="9" s="1"/>
  <c r="P7" i="7"/>
  <c r="C8" i="7"/>
  <c r="J8" i="9" s="1"/>
  <c r="D8" i="7"/>
  <c r="M8" i="7"/>
  <c r="K8" i="9" s="1"/>
  <c r="P8" i="7"/>
  <c r="C9" i="7"/>
  <c r="J9" i="9" s="1"/>
  <c r="D9" i="7"/>
  <c r="M9" i="7"/>
  <c r="P9" i="7"/>
  <c r="C10" i="7"/>
  <c r="J10" i="9" s="1"/>
  <c r="D10" i="7"/>
  <c r="M10" i="7"/>
  <c r="P10" i="7"/>
  <c r="C11" i="7"/>
  <c r="J11" i="9" s="1"/>
  <c r="D11" i="7"/>
  <c r="M11" i="7"/>
  <c r="P11" i="7"/>
  <c r="C12" i="7"/>
  <c r="J12" i="9" s="1"/>
  <c r="D12" i="7"/>
  <c r="M12" i="7"/>
  <c r="K12" i="9" s="1"/>
  <c r="P12" i="7"/>
  <c r="C13" i="7"/>
  <c r="J13" i="9" s="1"/>
  <c r="D13" i="7"/>
  <c r="M13" i="7"/>
  <c r="K13" i="9" s="1"/>
  <c r="P13" i="7"/>
  <c r="C14" i="7"/>
  <c r="J14" i="9" s="1"/>
  <c r="D14" i="7"/>
  <c r="M14" i="7"/>
  <c r="K14" i="9" s="1"/>
  <c r="P14" i="7"/>
  <c r="C15" i="7"/>
  <c r="J15" i="9" s="1"/>
  <c r="D15" i="7"/>
  <c r="M15" i="7"/>
  <c r="P15" i="7"/>
  <c r="Q15" i="7" s="1"/>
  <c r="R34" i="2" s="1"/>
  <c r="C16" i="7"/>
  <c r="J16" i="9" s="1"/>
  <c r="D16" i="7"/>
  <c r="M16" i="7"/>
  <c r="K16" i="9" s="1"/>
  <c r="P16" i="7"/>
  <c r="C17" i="7"/>
  <c r="J17" i="9" s="1"/>
  <c r="D17" i="7"/>
  <c r="M17" i="7"/>
  <c r="P17" i="7"/>
  <c r="C18" i="7"/>
  <c r="J18" i="9" s="1"/>
  <c r="D18" i="7"/>
  <c r="M18" i="7"/>
  <c r="K18" i="9" s="1"/>
  <c r="P18" i="7"/>
  <c r="C19" i="7"/>
  <c r="J19" i="9" s="1"/>
  <c r="D19" i="7"/>
  <c r="M19" i="7"/>
  <c r="P19" i="7"/>
  <c r="C20" i="7"/>
  <c r="J20" i="9" s="1"/>
  <c r="D20" i="7"/>
  <c r="M20" i="7"/>
  <c r="K20" i="9" s="1"/>
  <c r="P20" i="7"/>
  <c r="C21" i="7"/>
  <c r="J21" i="9" s="1"/>
  <c r="D21" i="7"/>
  <c r="M21" i="7"/>
  <c r="P21" i="7"/>
  <c r="C22" i="7"/>
  <c r="J22" i="9" s="1"/>
  <c r="D22" i="7"/>
  <c r="M22" i="7"/>
  <c r="P22" i="7"/>
  <c r="C23" i="7"/>
  <c r="J23" i="9" s="1"/>
  <c r="D23" i="7"/>
  <c r="M23" i="7"/>
  <c r="K23" i="9" s="1"/>
  <c r="P23" i="7"/>
  <c r="C24" i="7"/>
  <c r="J24" i="9" s="1"/>
  <c r="D24" i="7"/>
  <c r="M24" i="7"/>
  <c r="P24" i="7"/>
  <c r="C25" i="7"/>
  <c r="J25" i="9" s="1"/>
  <c r="D25" i="7"/>
  <c r="M25" i="7"/>
  <c r="K25" i="9" s="1"/>
  <c r="P25" i="7"/>
  <c r="Q25" i="7" s="1"/>
  <c r="C26" i="7"/>
  <c r="J26" i="9" s="1"/>
  <c r="D26" i="7"/>
  <c r="M26" i="7"/>
  <c r="K26" i="9" s="1"/>
  <c r="P26" i="7"/>
  <c r="Q26" i="7" s="1"/>
  <c r="C27" i="7"/>
  <c r="J27" i="9" s="1"/>
  <c r="D27" i="7"/>
  <c r="M27" i="7"/>
  <c r="K27" i="9" s="1"/>
  <c r="P27" i="7"/>
  <c r="Q27" i="7" s="1"/>
  <c r="C28" i="7"/>
  <c r="J28" i="9" s="1"/>
  <c r="D28" i="7"/>
  <c r="M28" i="7"/>
  <c r="K28" i="9" s="1"/>
  <c r="P28" i="7"/>
  <c r="Q28" i="7" s="1"/>
  <c r="C29" i="7"/>
  <c r="J29" i="9" s="1"/>
  <c r="D29" i="7"/>
  <c r="M29" i="7"/>
  <c r="N29" i="7" s="1"/>
  <c r="P29" i="7"/>
  <c r="Q29" i="7" s="1"/>
  <c r="C30" i="7"/>
  <c r="J30" i="9" s="1"/>
  <c r="D30" i="7"/>
  <c r="M30" i="7"/>
  <c r="N30" i="7" s="1"/>
  <c r="P30" i="7"/>
  <c r="Q30" i="7" s="1"/>
  <c r="C31" i="7"/>
  <c r="J31" i="9" s="1"/>
  <c r="D31" i="7"/>
  <c r="M31" i="7"/>
  <c r="N31" i="7" s="1"/>
  <c r="P31" i="7"/>
  <c r="Q31" i="7" s="1"/>
  <c r="C32" i="7"/>
  <c r="J32" i="9" s="1"/>
  <c r="D32" i="7"/>
  <c r="M32" i="7"/>
  <c r="N32" i="7" s="1"/>
  <c r="P32" i="7"/>
  <c r="Q32" i="7" s="1"/>
  <c r="C33" i="7"/>
  <c r="J33" i="9" s="1"/>
  <c r="D33" i="7"/>
  <c r="M33" i="7"/>
  <c r="N33" i="7" s="1"/>
  <c r="P33" i="7"/>
  <c r="Q33" i="7" s="1"/>
  <c r="C34" i="7"/>
  <c r="J34" i="9" s="1"/>
  <c r="D34" i="7"/>
  <c r="M34" i="7"/>
  <c r="N34" i="7" s="1"/>
  <c r="P34" i="7"/>
  <c r="Q34" i="7" s="1"/>
  <c r="C35" i="7"/>
  <c r="J35" i="9" s="1"/>
  <c r="D35" i="7"/>
  <c r="M35" i="7"/>
  <c r="N35" i="7" s="1"/>
  <c r="P35" i="7"/>
  <c r="Q35" i="7" s="1"/>
  <c r="C36" i="7"/>
  <c r="J36" i="9" s="1"/>
  <c r="D36" i="7"/>
  <c r="M36" i="7"/>
  <c r="N36" i="7" s="1"/>
  <c r="P36" i="7"/>
  <c r="Q36" i="7" s="1"/>
  <c r="C37" i="7"/>
  <c r="J37" i="9" s="1"/>
  <c r="D37" i="7"/>
  <c r="M37" i="7"/>
  <c r="N37" i="7" s="1"/>
  <c r="P37" i="7"/>
  <c r="Q37" i="7" s="1"/>
  <c r="C38" i="7"/>
  <c r="J38" i="9" s="1"/>
  <c r="D38" i="7"/>
  <c r="M38" i="7"/>
  <c r="N38" i="7" s="1"/>
  <c r="P38" i="7"/>
  <c r="Q38" i="7" s="1"/>
  <c r="C39" i="7"/>
  <c r="J39" i="9" s="1"/>
  <c r="D39" i="7"/>
  <c r="M39" i="7"/>
  <c r="N39" i="7" s="1"/>
  <c r="P39" i="7"/>
  <c r="Q39" i="7" s="1"/>
  <c r="C40" i="7"/>
  <c r="J40" i="9" s="1"/>
  <c r="D40" i="7"/>
  <c r="M40" i="7"/>
  <c r="N40" i="7" s="1"/>
  <c r="P40" i="7"/>
  <c r="Q40" i="7" s="1"/>
  <c r="C41" i="7"/>
  <c r="J41" i="9" s="1"/>
  <c r="D41" i="7"/>
  <c r="M41" i="7"/>
  <c r="N41" i="7" s="1"/>
  <c r="P41" i="7"/>
  <c r="Q41" i="7" s="1"/>
  <c r="C42" i="7"/>
  <c r="J42" i="9" s="1"/>
  <c r="D42" i="7"/>
  <c r="M42" i="7"/>
  <c r="N42" i="7" s="1"/>
  <c r="P42" i="7"/>
  <c r="Q42" i="7" s="1"/>
  <c r="C43" i="7"/>
  <c r="J43" i="9" s="1"/>
  <c r="D43" i="7"/>
  <c r="M43" i="7"/>
  <c r="N43" i="7" s="1"/>
  <c r="P43" i="7"/>
  <c r="Q43" i="7" s="1"/>
  <c r="C44" i="7"/>
  <c r="J44" i="9" s="1"/>
  <c r="D44" i="7"/>
  <c r="M44" i="7"/>
  <c r="N44" i="7" s="1"/>
  <c r="P44" i="7"/>
  <c r="Q44" i="7" s="1"/>
  <c r="C45" i="7"/>
  <c r="J45" i="9" s="1"/>
  <c r="D45" i="7"/>
  <c r="M45" i="7"/>
  <c r="N45" i="7" s="1"/>
  <c r="P45" i="7"/>
  <c r="Q45" i="7" s="1"/>
  <c r="C46" i="7"/>
  <c r="J46" i="9" s="1"/>
  <c r="D46" i="7"/>
  <c r="M46" i="7"/>
  <c r="N46" i="7" s="1"/>
  <c r="P46" i="7"/>
  <c r="Q46" i="7" s="1"/>
  <c r="C47" i="7"/>
  <c r="J47" i="9" s="1"/>
  <c r="D47" i="7"/>
  <c r="M47" i="7"/>
  <c r="N47" i="7" s="1"/>
  <c r="P47" i="7"/>
  <c r="Q47" i="7" s="1"/>
  <c r="C48" i="7"/>
  <c r="J48" i="9" s="1"/>
  <c r="D48" i="7"/>
  <c r="M48" i="7"/>
  <c r="N48" i="7" s="1"/>
  <c r="P48" i="7"/>
  <c r="Q48" i="7" s="1"/>
  <c r="C49" i="7"/>
  <c r="J49" i="9" s="1"/>
  <c r="D49" i="7"/>
  <c r="M49" i="7"/>
  <c r="N49" i="7" s="1"/>
  <c r="P49" i="7"/>
  <c r="Q49" i="7" s="1"/>
  <c r="C50" i="7"/>
  <c r="J50" i="9" s="1"/>
  <c r="D50" i="7"/>
  <c r="M50" i="7"/>
  <c r="N50" i="7" s="1"/>
  <c r="P50" i="7"/>
  <c r="Q50" i="7" s="1"/>
  <c r="C51" i="7"/>
  <c r="J51" i="9" s="1"/>
  <c r="D51" i="7"/>
  <c r="M51" i="7"/>
  <c r="N51" i="7" s="1"/>
  <c r="P51" i="7"/>
  <c r="Q51" i="7" s="1"/>
  <c r="C52" i="7"/>
  <c r="J52" i="9" s="1"/>
  <c r="D52" i="7"/>
  <c r="M52" i="7"/>
  <c r="N52" i="7" s="1"/>
  <c r="P52" i="7"/>
  <c r="Q52" i="7" s="1"/>
  <c r="C3" i="7"/>
  <c r="J3" i="9" s="1"/>
  <c r="D3" i="7"/>
  <c r="P3" i="7"/>
  <c r="M79" i="2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L79" i="2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2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R31" i="3"/>
  <c r="O31" i="3"/>
  <c r="L31" i="3"/>
  <c r="K31" i="3"/>
  <c r="I31" i="3"/>
  <c r="E31" i="3"/>
  <c r="D31" i="3"/>
  <c r="C31" i="3"/>
  <c r="R30" i="3"/>
  <c r="O30" i="3"/>
  <c r="L30" i="3"/>
  <c r="K30" i="3"/>
  <c r="I30" i="3"/>
  <c r="E30" i="3"/>
  <c r="D30" i="3"/>
  <c r="C30" i="3"/>
  <c r="R29" i="3"/>
  <c r="O29" i="3"/>
  <c r="L29" i="3"/>
  <c r="K29" i="3"/>
  <c r="I29" i="3"/>
  <c r="E29" i="3"/>
  <c r="D29" i="3"/>
  <c r="C29" i="3"/>
  <c r="R28" i="3"/>
  <c r="O28" i="3"/>
  <c r="L28" i="3"/>
  <c r="K28" i="3"/>
  <c r="I28" i="3"/>
  <c r="E28" i="3"/>
  <c r="D28" i="3"/>
  <c r="C28" i="3"/>
  <c r="R27" i="3"/>
  <c r="O27" i="3"/>
  <c r="L27" i="3"/>
  <c r="K27" i="3"/>
  <c r="I27" i="3"/>
  <c r="E27" i="3"/>
  <c r="D27" i="3"/>
  <c r="C27" i="3"/>
  <c r="R26" i="3"/>
  <c r="O26" i="3"/>
  <c r="L26" i="3"/>
  <c r="K26" i="3"/>
  <c r="I26" i="3"/>
  <c r="E26" i="3"/>
  <c r="D26" i="3"/>
  <c r="C26" i="3"/>
  <c r="R25" i="3"/>
  <c r="O25" i="3"/>
  <c r="L25" i="3"/>
  <c r="K25" i="3"/>
  <c r="I25" i="3"/>
  <c r="E25" i="3"/>
  <c r="D25" i="3"/>
  <c r="C25" i="3"/>
  <c r="R24" i="3"/>
  <c r="O24" i="3"/>
  <c r="L24" i="3"/>
  <c r="K24" i="3"/>
  <c r="I24" i="3"/>
  <c r="E24" i="3"/>
  <c r="D24" i="3"/>
  <c r="C24" i="3"/>
  <c r="R23" i="3"/>
  <c r="O23" i="3"/>
  <c r="L23" i="3"/>
  <c r="K23" i="3"/>
  <c r="I23" i="3"/>
  <c r="E23" i="3"/>
  <c r="D23" i="3"/>
  <c r="C23" i="3"/>
  <c r="R22" i="3"/>
  <c r="O22" i="3"/>
  <c r="L22" i="3"/>
  <c r="K22" i="3"/>
  <c r="I22" i="3"/>
  <c r="E22" i="3"/>
  <c r="D22" i="3"/>
  <c r="C22" i="3"/>
  <c r="R21" i="3"/>
  <c r="O21" i="3"/>
  <c r="L21" i="3"/>
  <c r="K21" i="3"/>
  <c r="I21" i="3"/>
  <c r="E21" i="3"/>
  <c r="D21" i="3"/>
  <c r="C21" i="3"/>
  <c r="R20" i="3"/>
  <c r="O20" i="3"/>
  <c r="L20" i="3"/>
  <c r="K20" i="3"/>
  <c r="I20" i="3"/>
  <c r="E20" i="3"/>
  <c r="D20" i="3"/>
  <c r="C20" i="3"/>
  <c r="R19" i="3"/>
  <c r="O19" i="3"/>
  <c r="L19" i="3"/>
  <c r="K19" i="3"/>
  <c r="I19" i="3"/>
  <c r="E19" i="3"/>
  <c r="D19" i="3"/>
  <c r="C19" i="3"/>
  <c r="R18" i="3"/>
  <c r="O18" i="3"/>
  <c r="L18" i="3"/>
  <c r="K18" i="3"/>
  <c r="I18" i="3"/>
  <c r="E18" i="3"/>
  <c r="D18" i="3"/>
  <c r="C18" i="3"/>
  <c r="R17" i="3"/>
  <c r="O17" i="3"/>
  <c r="L17" i="3"/>
  <c r="K17" i="3"/>
  <c r="I17" i="3"/>
  <c r="E17" i="3"/>
  <c r="D17" i="3"/>
  <c r="C17" i="3"/>
  <c r="R16" i="3"/>
  <c r="O16" i="3"/>
  <c r="L16" i="3"/>
  <c r="K16" i="3"/>
  <c r="I16" i="3"/>
  <c r="E16" i="3"/>
  <c r="D16" i="3"/>
  <c r="C16" i="3"/>
  <c r="R15" i="3"/>
  <c r="O15" i="3"/>
  <c r="L15" i="3"/>
  <c r="K15" i="3"/>
  <c r="I15" i="3"/>
  <c r="E15" i="3"/>
  <c r="D15" i="3"/>
  <c r="C15" i="3"/>
  <c r="R14" i="3"/>
  <c r="O14" i="3"/>
  <c r="L14" i="3"/>
  <c r="K14" i="3"/>
  <c r="I14" i="3"/>
  <c r="E14" i="3"/>
  <c r="D14" i="3"/>
  <c r="C14" i="3"/>
  <c r="R13" i="3"/>
  <c r="O13" i="3"/>
  <c r="L13" i="3"/>
  <c r="K13" i="3"/>
  <c r="I13" i="3"/>
  <c r="E13" i="3"/>
  <c r="D13" i="3"/>
  <c r="C13" i="3"/>
  <c r="R12" i="3"/>
  <c r="O12" i="3"/>
  <c r="L12" i="3"/>
  <c r="K12" i="3"/>
  <c r="I12" i="3"/>
  <c r="E12" i="3"/>
  <c r="D12" i="3"/>
  <c r="C12" i="3"/>
  <c r="R11" i="3"/>
  <c r="O11" i="3"/>
  <c r="L11" i="3"/>
  <c r="K11" i="3"/>
  <c r="I11" i="3"/>
  <c r="E11" i="3"/>
  <c r="D11" i="3"/>
  <c r="C11" i="3"/>
  <c r="R10" i="3"/>
  <c r="O10" i="3"/>
  <c r="L10" i="3"/>
  <c r="K10" i="3"/>
  <c r="I10" i="3"/>
  <c r="E10" i="3"/>
  <c r="D10" i="3"/>
  <c r="C10" i="3"/>
  <c r="A10" i="3"/>
  <c r="R9" i="3"/>
  <c r="O9" i="3"/>
  <c r="L9" i="3"/>
  <c r="K9" i="3"/>
  <c r="I9" i="3"/>
  <c r="E9" i="3"/>
  <c r="D9" i="3"/>
  <c r="C9" i="3"/>
  <c r="R8" i="3"/>
  <c r="O8" i="3"/>
  <c r="L8" i="3"/>
  <c r="K8" i="3"/>
  <c r="I8" i="3"/>
  <c r="E8" i="3"/>
  <c r="D8" i="3"/>
  <c r="C8" i="3"/>
  <c r="R7" i="3"/>
  <c r="O7" i="3"/>
  <c r="L7" i="3"/>
  <c r="K7" i="3"/>
  <c r="I7" i="3"/>
  <c r="E7" i="3"/>
  <c r="D7" i="3"/>
  <c r="C7" i="3"/>
  <c r="R6" i="3"/>
  <c r="O6" i="3"/>
  <c r="L6" i="3"/>
  <c r="K6" i="3"/>
  <c r="I6" i="3"/>
  <c r="E6" i="3"/>
  <c r="D6" i="3"/>
  <c r="C6" i="3"/>
  <c r="R5" i="3"/>
  <c r="O5" i="3"/>
  <c r="L5" i="3"/>
  <c r="K5" i="3"/>
  <c r="I5" i="3"/>
  <c r="E5" i="3"/>
  <c r="D5" i="3"/>
  <c r="C5" i="3"/>
  <c r="R4" i="3"/>
  <c r="O4" i="3"/>
  <c r="L4" i="3"/>
  <c r="K4" i="3"/>
  <c r="I4" i="3"/>
  <c r="F4" i="3"/>
  <c r="E4" i="3"/>
  <c r="D4" i="3"/>
  <c r="C4" i="3"/>
  <c r="R3" i="3"/>
  <c r="O3" i="3"/>
  <c r="L3" i="3"/>
  <c r="K3" i="3"/>
  <c r="I3" i="3"/>
  <c r="F3" i="3"/>
  <c r="E3" i="3"/>
  <c r="D3" i="3"/>
  <c r="C3" i="3"/>
  <c r="R2" i="3"/>
  <c r="O2" i="3"/>
  <c r="L2" i="3"/>
  <c r="K2" i="3"/>
  <c r="I2" i="3"/>
  <c r="F2" i="3"/>
  <c r="E2" i="3"/>
  <c r="D2" i="3"/>
  <c r="C2" i="3"/>
  <c r="B2" i="3"/>
  <c r="H80" i="2"/>
  <c r="AR71" i="2"/>
  <c r="AQ71" i="2"/>
  <c r="AP71" i="2"/>
  <c r="AO71" i="2"/>
  <c r="AN71" i="2"/>
  <c r="AM71" i="2"/>
  <c r="AL71" i="2"/>
  <c r="AK71" i="2"/>
  <c r="AI71" i="2"/>
  <c r="AF71" i="2"/>
  <c r="AE71" i="2"/>
  <c r="AD71" i="2"/>
  <c r="AC71" i="2"/>
  <c r="Z71" i="2"/>
  <c r="Y71" i="2"/>
  <c r="H71" i="2"/>
  <c r="AR70" i="2"/>
  <c r="AQ70" i="2"/>
  <c r="AP70" i="2"/>
  <c r="AO70" i="2"/>
  <c r="AN70" i="2"/>
  <c r="AM70" i="2"/>
  <c r="AL70" i="2"/>
  <c r="AK70" i="2"/>
  <c r="AI70" i="2"/>
  <c r="AF70" i="2"/>
  <c r="AE70" i="2"/>
  <c r="AD70" i="2"/>
  <c r="AC70" i="2"/>
  <c r="Z70" i="2"/>
  <c r="Y70" i="2"/>
  <c r="H70" i="2"/>
  <c r="I70" i="2" s="1"/>
  <c r="AR69" i="2"/>
  <c r="AQ69" i="2"/>
  <c r="AP69" i="2"/>
  <c r="AO69" i="2"/>
  <c r="AN69" i="2"/>
  <c r="AM69" i="2"/>
  <c r="AL69" i="2"/>
  <c r="AK69" i="2"/>
  <c r="AI69" i="2"/>
  <c r="AF69" i="2"/>
  <c r="AE69" i="2"/>
  <c r="AD69" i="2"/>
  <c r="AC69" i="2"/>
  <c r="Z69" i="2"/>
  <c r="Y69" i="2"/>
  <c r="H69" i="2"/>
  <c r="AR68" i="2"/>
  <c r="AQ68" i="2"/>
  <c r="AP68" i="2"/>
  <c r="AO68" i="2"/>
  <c r="AN68" i="2"/>
  <c r="AM68" i="2"/>
  <c r="AL68" i="2"/>
  <c r="AK68" i="2"/>
  <c r="AI68" i="2"/>
  <c r="AF68" i="2"/>
  <c r="AE68" i="2"/>
  <c r="AD68" i="2"/>
  <c r="AC68" i="2"/>
  <c r="Z68" i="2"/>
  <c r="Y68" i="2"/>
  <c r="H68" i="2"/>
  <c r="I68" i="2" s="1"/>
  <c r="AR67" i="2"/>
  <c r="AQ67" i="2"/>
  <c r="AP67" i="2"/>
  <c r="AO67" i="2"/>
  <c r="AN67" i="2"/>
  <c r="AM67" i="2"/>
  <c r="AL67" i="2"/>
  <c r="AK67" i="2"/>
  <c r="AI67" i="2"/>
  <c r="AF67" i="2"/>
  <c r="AE67" i="2"/>
  <c r="AD67" i="2"/>
  <c r="AC67" i="2"/>
  <c r="Z67" i="2"/>
  <c r="Y67" i="2"/>
  <c r="H67" i="2"/>
  <c r="AR66" i="2"/>
  <c r="AQ66" i="2"/>
  <c r="AP66" i="2"/>
  <c r="AO66" i="2"/>
  <c r="AN66" i="2"/>
  <c r="AM66" i="2"/>
  <c r="AL66" i="2"/>
  <c r="AK66" i="2"/>
  <c r="AI66" i="2"/>
  <c r="AF66" i="2"/>
  <c r="AE66" i="2"/>
  <c r="AD66" i="2"/>
  <c r="AC66" i="2"/>
  <c r="Z66" i="2"/>
  <c r="Y66" i="2"/>
  <c r="H66" i="2"/>
  <c r="I66" i="2" s="1"/>
  <c r="AR65" i="2"/>
  <c r="AQ65" i="2"/>
  <c r="AP65" i="2"/>
  <c r="AO65" i="2"/>
  <c r="AN65" i="2"/>
  <c r="AM65" i="2"/>
  <c r="AL65" i="2"/>
  <c r="AK65" i="2"/>
  <c r="AI65" i="2"/>
  <c r="AF65" i="2"/>
  <c r="AE65" i="2"/>
  <c r="AD65" i="2"/>
  <c r="AC65" i="2"/>
  <c r="Z65" i="2"/>
  <c r="Y65" i="2"/>
  <c r="H65" i="2"/>
  <c r="AG65" i="2" s="1"/>
  <c r="AR64" i="2"/>
  <c r="AQ64" i="2"/>
  <c r="AP64" i="2"/>
  <c r="AO64" i="2"/>
  <c r="AN64" i="2"/>
  <c r="AM64" i="2"/>
  <c r="AL64" i="2"/>
  <c r="AK64" i="2"/>
  <c r="AI64" i="2"/>
  <c r="AF64" i="2"/>
  <c r="AE64" i="2"/>
  <c r="AD64" i="2"/>
  <c r="AC64" i="2"/>
  <c r="Z64" i="2"/>
  <c r="Y64" i="2"/>
  <c r="H64" i="2"/>
  <c r="I64" i="2" s="1"/>
  <c r="AR63" i="2"/>
  <c r="AQ63" i="2"/>
  <c r="AP63" i="2"/>
  <c r="AO63" i="2"/>
  <c r="AN63" i="2"/>
  <c r="AM63" i="2"/>
  <c r="AL63" i="2"/>
  <c r="AK63" i="2"/>
  <c r="AI63" i="2"/>
  <c r="AF63" i="2"/>
  <c r="AE63" i="2"/>
  <c r="AD63" i="2"/>
  <c r="AC63" i="2"/>
  <c r="Z63" i="2"/>
  <c r="Y63" i="2"/>
  <c r="H63" i="2"/>
  <c r="AG63" i="2" s="1"/>
  <c r="AR62" i="2"/>
  <c r="AQ62" i="2"/>
  <c r="AP62" i="2"/>
  <c r="AO62" i="2"/>
  <c r="AN62" i="2"/>
  <c r="AM62" i="2"/>
  <c r="AL62" i="2"/>
  <c r="AK62" i="2"/>
  <c r="AI62" i="2"/>
  <c r="AF62" i="2"/>
  <c r="AE62" i="2"/>
  <c r="AD62" i="2"/>
  <c r="AC62" i="2"/>
  <c r="Z62" i="2"/>
  <c r="Y62" i="2"/>
  <c r="H62" i="2"/>
  <c r="I62" i="2" s="1"/>
  <c r="W62" i="2" s="1"/>
  <c r="AR61" i="2"/>
  <c r="AQ61" i="2"/>
  <c r="AP61" i="2"/>
  <c r="AO61" i="2"/>
  <c r="AN61" i="2"/>
  <c r="AM61" i="2"/>
  <c r="AL61" i="2"/>
  <c r="AK61" i="2"/>
  <c r="AI61" i="2"/>
  <c r="AF61" i="2"/>
  <c r="AE61" i="2"/>
  <c r="AD61" i="2"/>
  <c r="AC61" i="2"/>
  <c r="Z61" i="2"/>
  <c r="Y61" i="2"/>
  <c r="H61" i="2"/>
  <c r="AR60" i="2"/>
  <c r="AQ60" i="2"/>
  <c r="AP60" i="2"/>
  <c r="AO60" i="2"/>
  <c r="AN60" i="2"/>
  <c r="AM60" i="2"/>
  <c r="AL60" i="2"/>
  <c r="AK60" i="2"/>
  <c r="AI60" i="2"/>
  <c r="AF60" i="2"/>
  <c r="AE60" i="2"/>
  <c r="AD60" i="2"/>
  <c r="AC60" i="2"/>
  <c r="Z60" i="2"/>
  <c r="Y60" i="2"/>
  <c r="H60" i="2"/>
  <c r="I60" i="2" s="1"/>
  <c r="AR59" i="2"/>
  <c r="AQ59" i="2"/>
  <c r="AP59" i="2"/>
  <c r="AO59" i="2"/>
  <c r="AN59" i="2"/>
  <c r="AM59" i="2"/>
  <c r="AL59" i="2"/>
  <c r="AK59" i="2"/>
  <c r="AI59" i="2"/>
  <c r="AF59" i="2"/>
  <c r="AE59" i="2"/>
  <c r="AD59" i="2"/>
  <c r="AC59" i="2"/>
  <c r="Z59" i="2"/>
  <c r="Y59" i="2"/>
  <c r="H59" i="2"/>
  <c r="AG59" i="2" s="1"/>
  <c r="AR58" i="2"/>
  <c r="AQ58" i="2"/>
  <c r="AP58" i="2"/>
  <c r="AO58" i="2"/>
  <c r="AN58" i="2"/>
  <c r="AM58" i="2"/>
  <c r="AL58" i="2"/>
  <c r="AK58" i="2"/>
  <c r="AI58" i="2"/>
  <c r="AF58" i="2"/>
  <c r="AE58" i="2"/>
  <c r="AD58" i="2"/>
  <c r="AC58" i="2"/>
  <c r="Z58" i="2"/>
  <c r="Y58" i="2"/>
  <c r="H58" i="2"/>
  <c r="I58" i="2" s="1"/>
  <c r="W58" i="2" s="1"/>
  <c r="AR57" i="2"/>
  <c r="AQ57" i="2"/>
  <c r="AP57" i="2"/>
  <c r="AO57" i="2"/>
  <c r="AN57" i="2"/>
  <c r="AM57" i="2"/>
  <c r="AL57" i="2"/>
  <c r="AK57" i="2"/>
  <c r="AI57" i="2"/>
  <c r="AF57" i="2"/>
  <c r="AE57" i="2"/>
  <c r="AD57" i="2"/>
  <c r="AC57" i="2"/>
  <c r="Z57" i="2"/>
  <c r="Y57" i="2"/>
  <c r="H57" i="2"/>
  <c r="AG57" i="2" s="1"/>
  <c r="AR56" i="2"/>
  <c r="AQ56" i="2"/>
  <c r="AP56" i="2"/>
  <c r="AO56" i="2"/>
  <c r="AN56" i="2"/>
  <c r="AM56" i="2"/>
  <c r="AL56" i="2"/>
  <c r="AK56" i="2"/>
  <c r="AI56" i="2"/>
  <c r="AF56" i="2"/>
  <c r="AE56" i="2"/>
  <c r="AD56" i="2"/>
  <c r="AC56" i="2"/>
  <c r="Z56" i="2"/>
  <c r="Y56" i="2"/>
  <c r="H56" i="2"/>
  <c r="I56" i="2" s="1"/>
  <c r="W56" i="2" s="1"/>
  <c r="AR55" i="2"/>
  <c r="AQ55" i="2"/>
  <c r="AP55" i="2"/>
  <c r="AO55" i="2"/>
  <c r="AN55" i="2"/>
  <c r="AM55" i="2"/>
  <c r="AL55" i="2"/>
  <c r="AK55" i="2"/>
  <c r="AI55" i="2"/>
  <c r="AF55" i="2"/>
  <c r="AE55" i="2"/>
  <c r="AD55" i="2"/>
  <c r="AC55" i="2"/>
  <c r="Z55" i="2"/>
  <c r="Y55" i="2"/>
  <c r="H55" i="2"/>
  <c r="AR54" i="2"/>
  <c r="AQ54" i="2"/>
  <c r="AP54" i="2"/>
  <c r="AO54" i="2"/>
  <c r="AN54" i="2"/>
  <c r="AM54" i="2"/>
  <c r="AL54" i="2"/>
  <c r="AK54" i="2"/>
  <c r="AI54" i="2"/>
  <c r="AF54" i="2"/>
  <c r="AE54" i="2"/>
  <c r="AD54" i="2"/>
  <c r="AC54" i="2"/>
  <c r="Z54" i="2"/>
  <c r="Y54" i="2"/>
  <c r="H54" i="2"/>
  <c r="I54" i="2" s="1"/>
  <c r="W54" i="2" s="1"/>
  <c r="AR53" i="2"/>
  <c r="AQ53" i="2"/>
  <c r="AP53" i="2"/>
  <c r="AO53" i="2"/>
  <c r="AN53" i="2"/>
  <c r="AM53" i="2"/>
  <c r="AL53" i="2"/>
  <c r="AK53" i="2"/>
  <c r="AI53" i="2"/>
  <c r="AF53" i="2"/>
  <c r="AE53" i="2"/>
  <c r="AD53" i="2"/>
  <c r="AC53" i="2"/>
  <c r="Z53" i="2"/>
  <c r="Y53" i="2"/>
  <c r="H53" i="2"/>
  <c r="I53" i="2" s="1"/>
  <c r="W53" i="2" s="1"/>
  <c r="AR52" i="2"/>
  <c r="AQ52" i="2"/>
  <c r="AP52" i="2"/>
  <c r="AO52" i="2"/>
  <c r="AN52" i="2"/>
  <c r="AM52" i="2"/>
  <c r="AL52" i="2"/>
  <c r="AK52" i="2"/>
  <c r="AI52" i="2"/>
  <c r="AF52" i="2"/>
  <c r="AE52" i="2"/>
  <c r="AD52" i="2"/>
  <c r="AC52" i="2"/>
  <c r="Z52" i="2"/>
  <c r="Y52" i="2"/>
  <c r="H52" i="2"/>
  <c r="I52" i="2" s="1"/>
  <c r="W52" i="2" s="1"/>
  <c r="AJ53" i="2"/>
  <c r="AJ55" i="2"/>
  <c r="AJ57" i="2"/>
  <c r="AJ59" i="2"/>
  <c r="AJ61" i="2"/>
  <c r="AJ63" i="2"/>
  <c r="AJ65" i="2"/>
  <c r="AJ67" i="2"/>
  <c r="AJ69" i="2"/>
  <c r="AJ71" i="2"/>
  <c r="AJ52" i="2"/>
  <c r="AJ54" i="2"/>
  <c r="AJ56" i="2"/>
  <c r="AJ58" i="2"/>
  <c r="AJ60" i="2"/>
  <c r="AJ62" i="2"/>
  <c r="AJ64" i="2"/>
  <c r="AJ66" i="2"/>
  <c r="AJ68" i="2"/>
  <c r="AJ70" i="2"/>
  <c r="AR51" i="2"/>
  <c r="AQ51" i="2"/>
  <c r="AP51" i="2"/>
  <c r="AO51" i="2"/>
  <c r="AN51" i="2"/>
  <c r="AM51" i="2"/>
  <c r="AL51" i="2"/>
  <c r="AK51" i="2"/>
  <c r="AI51" i="2"/>
  <c r="AF51" i="2"/>
  <c r="AE51" i="2"/>
  <c r="AD51" i="2"/>
  <c r="AC51" i="2"/>
  <c r="Z51" i="2"/>
  <c r="Y51" i="2"/>
  <c r="H51" i="2"/>
  <c r="J31" i="3"/>
  <c r="AJ51" i="2"/>
  <c r="AR50" i="2"/>
  <c r="AQ50" i="2"/>
  <c r="AP50" i="2"/>
  <c r="AO50" i="2"/>
  <c r="AN50" i="2"/>
  <c r="AM50" i="2"/>
  <c r="AL50" i="2"/>
  <c r="AK50" i="2"/>
  <c r="AI50" i="2"/>
  <c r="AF50" i="2"/>
  <c r="AE50" i="2"/>
  <c r="AD50" i="2"/>
  <c r="AC50" i="2"/>
  <c r="Z50" i="2"/>
  <c r="Y50" i="2"/>
  <c r="AG50" i="2"/>
  <c r="J30" i="3"/>
  <c r="H30" i="3"/>
  <c r="AH50" i="2"/>
  <c r="AJ50" i="2"/>
  <c r="G30" i="3"/>
  <c r="AR49" i="2"/>
  <c r="AQ49" i="2"/>
  <c r="AP49" i="2"/>
  <c r="AO49" i="2"/>
  <c r="AN49" i="2"/>
  <c r="AM49" i="2"/>
  <c r="AL49" i="2"/>
  <c r="AK49" i="2"/>
  <c r="AI49" i="2"/>
  <c r="AF49" i="2"/>
  <c r="AE49" i="2"/>
  <c r="AD49" i="2"/>
  <c r="AC49" i="2"/>
  <c r="Z49" i="2"/>
  <c r="Y49" i="2"/>
  <c r="J29" i="3"/>
  <c r="AJ49" i="2"/>
  <c r="AR48" i="2"/>
  <c r="AQ48" i="2"/>
  <c r="AP48" i="2"/>
  <c r="AO48" i="2"/>
  <c r="AN48" i="2"/>
  <c r="AM48" i="2"/>
  <c r="AL48" i="2"/>
  <c r="AK48" i="2"/>
  <c r="AI48" i="2"/>
  <c r="AF48" i="2"/>
  <c r="AE48" i="2"/>
  <c r="AD48" i="2"/>
  <c r="AC48" i="2"/>
  <c r="Z48" i="2"/>
  <c r="Y48" i="2"/>
  <c r="J28" i="3"/>
  <c r="AJ48" i="2"/>
  <c r="AR47" i="2"/>
  <c r="AQ47" i="2"/>
  <c r="AP47" i="2"/>
  <c r="AO47" i="2"/>
  <c r="AN47" i="2"/>
  <c r="AM47" i="2"/>
  <c r="AL47" i="2"/>
  <c r="AK47" i="2"/>
  <c r="AI47" i="2"/>
  <c r="AF47" i="2"/>
  <c r="AE47" i="2"/>
  <c r="AD47" i="2"/>
  <c r="AC47" i="2"/>
  <c r="Z47" i="2"/>
  <c r="Y47" i="2"/>
  <c r="J27" i="3"/>
  <c r="G27" i="3"/>
  <c r="AJ47" i="2"/>
  <c r="AR46" i="2"/>
  <c r="AQ46" i="2"/>
  <c r="AP46" i="2"/>
  <c r="AO46" i="2"/>
  <c r="AN46" i="2"/>
  <c r="AM46" i="2"/>
  <c r="AL46" i="2"/>
  <c r="AK46" i="2"/>
  <c r="AI46" i="2"/>
  <c r="AF46" i="2"/>
  <c r="AE46" i="2"/>
  <c r="AD46" i="2"/>
  <c r="AC46" i="2"/>
  <c r="Z46" i="2"/>
  <c r="Y46" i="2"/>
  <c r="J26" i="3"/>
  <c r="AJ46" i="2"/>
  <c r="AR45" i="2"/>
  <c r="AQ45" i="2"/>
  <c r="AP45" i="2"/>
  <c r="AO45" i="2"/>
  <c r="AN45" i="2"/>
  <c r="AM45" i="2"/>
  <c r="AL45" i="2"/>
  <c r="AK45" i="2"/>
  <c r="AI45" i="2"/>
  <c r="AF45" i="2"/>
  <c r="AE45" i="2"/>
  <c r="AD45" i="2"/>
  <c r="AC45" i="2"/>
  <c r="Z45" i="2"/>
  <c r="Y45" i="2"/>
  <c r="J25" i="3"/>
  <c r="AJ45" i="2"/>
  <c r="AR44" i="2"/>
  <c r="AQ44" i="2"/>
  <c r="AP44" i="2"/>
  <c r="AO44" i="2"/>
  <c r="AN44" i="2"/>
  <c r="AM44" i="2"/>
  <c r="AL44" i="2"/>
  <c r="AK44" i="2"/>
  <c r="AI44" i="2"/>
  <c r="AF44" i="2"/>
  <c r="AE44" i="2"/>
  <c r="AD44" i="2"/>
  <c r="AC44" i="2"/>
  <c r="Z44" i="2"/>
  <c r="Y44" i="2"/>
  <c r="J24" i="3"/>
  <c r="AJ44" i="2"/>
  <c r="AR43" i="2"/>
  <c r="AQ43" i="2"/>
  <c r="AP43" i="2"/>
  <c r="AO43" i="2"/>
  <c r="AN43" i="2"/>
  <c r="AM43" i="2"/>
  <c r="AL43" i="2"/>
  <c r="AK43" i="2"/>
  <c r="AI43" i="2"/>
  <c r="AF43" i="2"/>
  <c r="AE43" i="2"/>
  <c r="AD43" i="2"/>
  <c r="AC43" i="2"/>
  <c r="Z43" i="2"/>
  <c r="Y43" i="2"/>
  <c r="J23" i="3"/>
  <c r="AJ43" i="2"/>
  <c r="AR42" i="2"/>
  <c r="AQ42" i="2"/>
  <c r="AP42" i="2"/>
  <c r="AO42" i="2"/>
  <c r="AN42" i="2"/>
  <c r="AM42" i="2"/>
  <c r="AL42" i="2"/>
  <c r="AK42" i="2"/>
  <c r="AI42" i="2"/>
  <c r="AF42" i="2"/>
  <c r="AE42" i="2"/>
  <c r="AD42" i="2"/>
  <c r="AC42" i="2"/>
  <c r="Z42" i="2"/>
  <c r="Y42" i="2"/>
  <c r="AG42" i="2"/>
  <c r="J22" i="3"/>
  <c r="H22" i="3"/>
  <c r="G22" i="3"/>
  <c r="AH42" i="2"/>
  <c r="AJ42" i="2"/>
  <c r="AR41" i="2"/>
  <c r="AQ41" i="2"/>
  <c r="AP41" i="2"/>
  <c r="AO41" i="2"/>
  <c r="AN41" i="2"/>
  <c r="AM41" i="2"/>
  <c r="AL41" i="2"/>
  <c r="AK41" i="2"/>
  <c r="AI41" i="2"/>
  <c r="AF41" i="2"/>
  <c r="AE41" i="2"/>
  <c r="AD41" i="2"/>
  <c r="AC41" i="2"/>
  <c r="Z41" i="2"/>
  <c r="Y41" i="2"/>
  <c r="J21" i="3"/>
  <c r="H21" i="3"/>
  <c r="AJ41" i="2"/>
  <c r="AR40" i="2"/>
  <c r="AQ40" i="2"/>
  <c r="AP40" i="2"/>
  <c r="AO40" i="2"/>
  <c r="AN40" i="2"/>
  <c r="AM40" i="2"/>
  <c r="AL40" i="2"/>
  <c r="AK40" i="2"/>
  <c r="AI40" i="2"/>
  <c r="AF40" i="2"/>
  <c r="AE40" i="2"/>
  <c r="AD40" i="2"/>
  <c r="AC40" i="2"/>
  <c r="Z40" i="2"/>
  <c r="Y40" i="2"/>
  <c r="J20" i="3"/>
  <c r="AJ40" i="2"/>
  <c r="AR39" i="2"/>
  <c r="AQ39" i="2"/>
  <c r="AP39" i="2"/>
  <c r="AO39" i="2"/>
  <c r="AN39" i="2"/>
  <c r="AM39" i="2"/>
  <c r="AL39" i="2"/>
  <c r="AK39" i="2"/>
  <c r="AI39" i="2"/>
  <c r="AF39" i="2"/>
  <c r="AE39" i="2"/>
  <c r="AD39" i="2"/>
  <c r="AC39" i="2"/>
  <c r="Z39" i="2"/>
  <c r="Y39" i="2"/>
  <c r="J19" i="3"/>
  <c r="AJ39" i="2"/>
  <c r="AR38" i="2"/>
  <c r="AQ38" i="2"/>
  <c r="AP38" i="2"/>
  <c r="AO38" i="2"/>
  <c r="AN38" i="2"/>
  <c r="AM38" i="2"/>
  <c r="AL38" i="2"/>
  <c r="AK38" i="2"/>
  <c r="AI38" i="2"/>
  <c r="AF38" i="2"/>
  <c r="AE38" i="2"/>
  <c r="AD38" i="2"/>
  <c r="AC38" i="2"/>
  <c r="Z38" i="2"/>
  <c r="Y38" i="2"/>
  <c r="AG38" i="2"/>
  <c r="J18" i="3"/>
  <c r="H18" i="3"/>
  <c r="G18" i="3"/>
  <c r="AH38" i="2"/>
  <c r="AJ38" i="2"/>
  <c r="AR37" i="2"/>
  <c r="AQ37" i="2"/>
  <c r="AP37" i="2"/>
  <c r="AO37" i="2"/>
  <c r="AN37" i="2"/>
  <c r="AM37" i="2"/>
  <c r="AL37" i="2"/>
  <c r="AK37" i="2"/>
  <c r="AI37" i="2"/>
  <c r="AF37" i="2"/>
  <c r="AE37" i="2"/>
  <c r="AD37" i="2"/>
  <c r="AC37" i="2"/>
  <c r="Z37" i="2"/>
  <c r="Y37" i="2"/>
  <c r="J17" i="3"/>
  <c r="H17" i="3"/>
  <c r="G17" i="3"/>
  <c r="AJ37" i="2"/>
  <c r="AR36" i="2"/>
  <c r="AQ36" i="2"/>
  <c r="AP36" i="2"/>
  <c r="AO36" i="2"/>
  <c r="AN36" i="2"/>
  <c r="AM36" i="2"/>
  <c r="AL36" i="2"/>
  <c r="AK36" i="2"/>
  <c r="AI36" i="2"/>
  <c r="AF36" i="2"/>
  <c r="AE36" i="2"/>
  <c r="AD36" i="2"/>
  <c r="AC36" i="2"/>
  <c r="Z36" i="2"/>
  <c r="Y36" i="2"/>
  <c r="J16" i="3"/>
  <c r="AJ36" i="2"/>
  <c r="AR35" i="2"/>
  <c r="AQ35" i="2"/>
  <c r="AP35" i="2"/>
  <c r="AO35" i="2"/>
  <c r="AN35" i="2"/>
  <c r="AM35" i="2"/>
  <c r="AL35" i="2"/>
  <c r="AK35" i="2"/>
  <c r="AI35" i="2"/>
  <c r="AF35" i="2"/>
  <c r="AE35" i="2"/>
  <c r="AD35" i="2"/>
  <c r="AC35" i="2"/>
  <c r="Z35" i="2"/>
  <c r="Y35" i="2"/>
  <c r="J15" i="3"/>
  <c r="AJ35" i="2"/>
  <c r="AR34" i="2"/>
  <c r="AQ34" i="2"/>
  <c r="AP34" i="2"/>
  <c r="AO34" i="2"/>
  <c r="AN34" i="2"/>
  <c r="AM34" i="2"/>
  <c r="AL34" i="2"/>
  <c r="AK34" i="2"/>
  <c r="AI34" i="2"/>
  <c r="AF34" i="2"/>
  <c r="AE34" i="2"/>
  <c r="AD34" i="2"/>
  <c r="AC34" i="2"/>
  <c r="Z34" i="2"/>
  <c r="Y34" i="2"/>
  <c r="J14" i="3"/>
  <c r="AJ34" i="2"/>
  <c r="AR33" i="2"/>
  <c r="AQ33" i="2"/>
  <c r="AP33" i="2"/>
  <c r="AO33" i="2"/>
  <c r="AN33" i="2"/>
  <c r="AM33" i="2"/>
  <c r="AL33" i="2"/>
  <c r="AK33" i="2"/>
  <c r="AI33" i="2"/>
  <c r="AF33" i="2"/>
  <c r="AE33" i="2"/>
  <c r="AD33" i="2"/>
  <c r="AC33" i="2"/>
  <c r="Z33" i="2"/>
  <c r="Y33" i="2"/>
  <c r="AG33" i="2"/>
  <c r="J13" i="3"/>
  <c r="AH33" i="2"/>
  <c r="AJ33" i="2"/>
  <c r="AR32" i="2"/>
  <c r="AQ32" i="2"/>
  <c r="AP32" i="2"/>
  <c r="AO32" i="2"/>
  <c r="AN32" i="2"/>
  <c r="AM32" i="2"/>
  <c r="AL32" i="2"/>
  <c r="AK32" i="2"/>
  <c r="AI32" i="2"/>
  <c r="AF32" i="2"/>
  <c r="AE32" i="2"/>
  <c r="AD32" i="2"/>
  <c r="AC32" i="2"/>
  <c r="Z32" i="2"/>
  <c r="Y32" i="2"/>
  <c r="J12" i="3"/>
  <c r="AJ32" i="2"/>
  <c r="AR31" i="2"/>
  <c r="AQ31" i="2"/>
  <c r="AP31" i="2"/>
  <c r="AO31" i="2"/>
  <c r="AN31" i="2"/>
  <c r="AM31" i="2"/>
  <c r="AL31" i="2"/>
  <c r="AK31" i="2"/>
  <c r="AI31" i="2"/>
  <c r="AF31" i="2"/>
  <c r="AE31" i="2"/>
  <c r="AD31" i="2"/>
  <c r="AC31" i="2"/>
  <c r="Z31" i="2"/>
  <c r="Y31" i="2"/>
  <c r="J11" i="3"/>
  <c r="AJ31" i="2"/>
  <c r="AR30" i="2"/>
  <c r="AQ30" i="2"/>
  <c r="AP30" i="2"/>
  <c r="AO30" i="2"/>
  <c r="AN30" i="2"/>
  <c r="AM30" i="2"/>
  <c r="AL30" i="2"/>
  <c r="AK30" i="2"/>
  <c r="AI30" i="2"/>
  <c r="AF30" i="2"/>
  <c r="AE30" i="2"/>
  <c r="AD30" i="2"/>
  <c r="AC30" i="2"/>
  <c r="Z30" i="2"/>
  <c r="Y30" i="2"/>
  <c r="J10" i="3"/>
  <c r="G10" i="3"/>
  <c r="AJ30" i="2"/>
  <c r="AR29" i="2"/>
  <c r="AQ29" i="2"/>
  <c r="AP29" i="2"/>
  <c r="AO29" i="2"/>
  <c r="AN29" i="2"/>
  <c r="AM29" i="2"/>
  <c r="AL29" i="2"/>
  <c r="AK29" i="2"/>
  <c r="AI29" i="2"/>
  <c r="AF29" i="2"/>
  <c r="AE29" i="2"/>
  <c r="AD29" i="2"/>
  <c r="AC29" i="2"/>
  <c r="Z29" i="2"/>
  <c r="Y29" i="2"/>
  <c r="J9" i="3"/>
  <c r="AJ29" i="2"/>
  <c r="AR28" i="2"/>
  <c r="AQ28" i="2"/>
  <c r="AP28" i="2"/>
  <c r="AO28" i="2"/>
  <c r="AN28" i="2"/>
  <c r="AM28" i="2"/>
  <c r="AL28" i="2"/>
  <c r="AK28" i="2"/>
  <c r="AI28" i="2"/>
  <c r="AF28" i="2"/>
  <c r="AE28" i="2"/>
  <c r="AD28" i="2"/>
  <c r="AC28" i="2"/>
  <c r="Z28" i="2"/>
  <c r="Y28" i="2"/>
  <c r="J8" i="3"/>
  <c r="AJ28" i="2"/>
  <c r="AR27" i="2"/>
  <c r="AQ27" i="2"/>
  <c r="AP27" i="2"/>
  <c r="AO27" i="2"/>
  <c r="AN27" i="2"/>
  <c r="AM27" i="2"/>
  <c r="AL27" i="2"/>
  <c r="AK27" i="2"/>
  <c r="AI27" i="2"/>
  <c r="AF27" i="2"/>
  <c r="AE27" i="2"/>
  <c r="AD27" i="2"/>
  <c r="AC27" i="2"/>
  <c r="Z27" i="2"/>
  <c r="Y27" i="2"/>
  <c r="AG27" i="2"/>
  <c r="AR26" i="2"/>
  <c r="AQ26" i="2"/>
  <c r="AP26" i="2"/>
  <c r="AO26" i="2"/>
  <c r="AN26" i="2"/>
  <c r="AM26" i="2"/>
  <c r="AL26" i="2"/>
  <c r="AK26" i="2"/>
  <c r="AI26" i="2"/>
  <c r="AF26" i="2"/>
  <c r="AE26" i="2"/>
  <c r="AD26" i="2"/>
  <c r="AC26" i="2"/>
  <c r="Z26" i="2"/>
  <c r="Y26" i="2"/>
  <c r="AR25" i="2"/>
  <c r="AQ25" i="2"/>
  <c r="AP25" i="2"/>
  <c r="AO25" i="2"/>
  <c r="AN25" i="2"/>
  <c r="AM25" i="2"/>
  <c r="AL25" i="2"/>
  <c r="AK25" i="2"/>
  <c r="AI25" i="2"/>
  <c r="AF25" i="2"/>
  <c r="AE25" i="2"/>
  <c r="AD25" i="2"/>
  <c r="AC25" i="2"/>
  <c r="Z25" i="2"/>
  <c r="Y25" i="2"/>
  <c r="AR24" i="2"/>
  <c r="AQ24" i="2"/>
  <c r="AP24" i="2"/>
  <c r="AO24" i="2"/>
  <c r="AN24" i="2"/>
  <c r="AM24" i="2"/>
  <c r="AL24" i="2"/>
  <c r="AK24" i="2"/>
  <c r="AI24" i="2"/>
  <c r="AF24" i="2"/>
  <c r="AE24" i="2"/>
  <c r="AD24" i="2"/>
  <c r="AC24" i="2"/>
  <c r="Z24" i="2"/>
  <c r="Y24" i="2"/>
  <c r="AR23" i="2"/>
  <c r="AQ23" i="2"/>
  <c r="AP23" i="2"/>
  <c r="AO23" i="2"/>
  <c r="AN23" i="2"/>
  <c r="AM23" i="2"/>
  <c r="AL23" i="2"/>
  <c r="AK23" i="2"/>
  <c r="AI23" i="2"/>
  <c r="AF23" i="2"/>
  <c r="AE23" i="2"/>
  <c r="AD23" i="2"/>
  <c r="AC23" i="2"/>
  <c r="Z23" i="2"/>
  <c r="Y23" i="2"/>
  <c r="AR22" i="2"/>
  <c r="AQ22" i="2"/>
  <c r="AP22" i="2"/>
  <c r="AO22" i="2"/>
  <c r="AN22" i="2"/>
  <c r="AM22" i="2"/>
  <c r="AL22" i="2"/>
  <c r="AK22" i="2"/>
  <c r="J7" i="3"/>
  <c r="H7" i="3"/>
  <c r="J6" i="3"/>
  <c r="J5" i="3"/>
  <c r="J3" i="3"/>
  <c r="J4" i="3"/>
  <c r="B3" i="3"/>
  <c r="AJ23" i="2"/>
  <c r="G7" i="3"/>
  <c r="AJ24" i="2"/>
  <c r="AJ25" i="2"/>
  <c r="AJ26" i="2"/>
  <c r="AH27" i="2"/>
  <c r="AJ27" i="2"/>
  <c r="AI22" i="2"/>
  <c r="AF22" i="2"/>
  <c r="AE22" i="2"/>
  <c r="AD22" i="2"/>
  <c r="AC22" i="2"/>
  <c r="Z22" i="2"/>
  <c r="Y22" i="2"/>
  <c r="AW18" i="2"/>
  <c r="AW19" i="2" s="1"/>
  <c r="AW22" i="2" s="1"/>
  <c r="AV17" i="2"/>
  <c r="J2" i="3"/>
  <c r="AJ22" i="2"/>
  <c r="B4" i="3"/>
  <c r="B5" i="3"/>
  <c r="B6" i="3"/>
  <c r="B7" i="3"/>
  <c r="B8" i="3"/>
  <c r="B9" i="3"/>
  <c r="B10" i="3"/>
  <c r="C31" i="2"/>
  <c r="B12" i="7" s="1"/>
  <c r="H27" i="3" l="1"/>
  <c r="H33" i="3"/>
  <c r="AH47" i="2"/>
  <c r="AG47" i="2"/>
  <c r="AG545" i="6"/>
  <c r="AH546" i="6"/>
  <c r="AG451" i="6"/>
  <c r="AH452" i="6"/>
  <c r="AG654" i="6"/>
  <c r="AH655" i="6"/>
  <c r="AH33" i="6"/>
  <c r="AG32" i="6"/>
  <c r="AG340" i="6"/>
  <c r="AH341" i="6"/>
  <c r="AH159" i="6"/>
  <c r="AG158" i="6"/>
  <c r="AH48" i="2"/>
  <c r="H40" i="3"/>
  <c r="W60" i="2"/>
  <c r="H44" i="3"/>
  <c r="W64" i="2"/>
  <c r="H46" i="3"/>
  <c r="W66" i="2"/>
  <c r="H48" i="3"/>
  <c r="W68" i="2"/>
  <c r="H50" i="3"/>
  <c r="W70" i="2"/>
  <c r="A26" i="3"/>
  <c r="O71" i="2"/>
  <c r="N51" i="3" s="1"/>
  <c r="O70" i="2"/>
  <c r="N50" i="3" s="1"/>
  <c r="O69" i="2"/>
  <c r="N49" i="3" s="1"/>
  <c r="O68" i="2"/>
  <c r="N48" i="3" s="1"/>
  <c r="O67" i="2"/>
  <c r="N47" i="3" s="1"/>
  <c r="O66" i="2"/>
  <c r="N46" i="3" s="1"/>
  <c r="O65" i="2"/>
  <c r="N45" i="3" s="1"/>
  <c r="O64" i="2"/>
  <c r="N44" i="3" s="1"/>
  <c r="O63" i="2"/>
  <c r="N43" i="3" s="1"/>
  <c r="O62" i="2"/>
  <c r="N42" i="3" s="1"/>
  <c r="O61" i="2"/>
  <c r="N41" i="3" s="1"/>
  <c r="O60" i="2"/>
  <c r="N40" i="3" s="1"/>
  <c r="O59" i="2"/>
  <c r="N39" i="3" s="1"/>
  <c r="O58" i="2"/>
  <c r="N38" i="3" s="1"/>
  <c r="O57" i="2"/>
  <c r="N37" i="3" s="1"/>
  <c r="O56" i="2"/>
  <c r="N36" i="3" s="1"/>
  <c r="O55" i="2"/>
  <c r="N35" i="3" s="1"/>
  <c r="O54" i="2"/>
  <c r="N34" i="3" s="1"/>
  <c r="O53" i="2"/>
  <c r="N33" i="3" s="1"/>
  <c r="O52" i="2"/>
  <c r="N32" i="3" s="1"/>
  <c r="O51" i="2"/>
  <c r="N31" i="3" s="1"/>
  <c r="O50" i="2"/>
  <c r="N30" i="3" s="1"/>
  <c r="O49" i="2"/>
  <c r="N29" i="3" s="1"/>
  <c r="O48" i="2"/>
  <c r="N28" i="3" s="1"/>
  <c r="AA68" i="2"/>
  <c r="U68" i="2" s="1"/>
  <c r="AA71" i="2"/>
  <c r="L3" i="9"/>
  <c r="AA38" i="2"/>
  <c r="U38" i="2" s="1"/>
  <c r="AA37" i="2"/>
  <c r="U37" i="2" s="1"/>
  <c r="AA44" i="2"/>
  <c r="U44" i="2" s="1"/>
  <c r="AA63" i="2"/>
  <c r="U63" i="2" s="1"/>
  <c r="AA64" i="2"/>
  <c r="AA35" i="2"/>
  <c r="U35" i="2" s="1"/>
  <c r="AA31" i="2"/>
  <c r="U31" i="2" s="1"/>
  <c r="H28" i="3"/>
  <c r="G28" i="3"/>
  <c r="G13" i="3"/>
  <c r="AG41" i="2"/>
  <c r="AG48" i="2"/>
  <c r="AG37" i="2"/>
  <c r="G21" i="3"/>
  <c r="AA39" i="2"/>
  <c r="U39" i="2" s="1"/>
  <c r="AA47" i="2"/>
  <c r="U47" i="2" s="1"/>
  <c r="AA52" i="2"/>
  <c r="U52" i="2" s="1"/>
  <c r="AA27" i="2"/>
  <c r="U27" i="2" s="1"/>
  <c r="AA40" i="2"/>
  <c r="U40" i="2" s="1"/>
  <c r="AA56" i="2"/>
  <c r="U56" i="2" s="1"/>
  <c r="AA45" i="2"/>
  <c r="U45" i="2" s="1"/>
  <c r="AA49" i="2"/>
  <c r="U49" i="2" s="1"/>
  <c r="AA60" i="2"/>
  <c r="U60" i="2" s="1"/>
  <c r="AA62" i="2"/>
  <c r="U62" i="2" s="1"/>
  <c r="AA65" i="2"/>
  <c r="U65" i="2" s="1"/>
  <c r="AG51" i="2"/>
  <c r="I51" i="2"/>
  <c r="W51" i="2" s="1"/>
  <c r="H33" i="7"/>
  <c r="H37" i="7"/>
  <c r="H41" i="7"/>
  <c r="G45" i="3"/>
  <c r="I65" i="2"/>
  <c r="W65" i="2" s="1"/>
  <c r="G49" i="3"/>
  <c r="I69" i="2"/>
  <c r="W69" i="2" s="1"/>
  <c r="G15" i="3"/>
  <c r="G19" i="3"/>
  <c r="G25" i="3"/>
  <c r="I45" i="2"/>
  <c r="W45" i="2" s="1"/>
  <c r="H32" i="3"/>
  <c r="H34" i="7"/>
  <c r="H36" i="3"/>
  <c r="G37" i="3"/>
  <c r="I57" i="2"/>
  <c r="W57" i="2" s="1"/>
  <c r="G41" i="3"/>
  <c r="I61" i="2"/>
  <c r="W61" i="2" s="1"/>
  <c r="H47" i="7"/>
  <c r="H51" i="7"/>
  <c r="G16" i="3"/>
  <c r="G20" i="3"/>
  <c r="AG43" i="2"/>
  <c r="G26" i="3"/>
  <c r="I46" i="2"/>
  <c r="W46" i="2" s="1"/>
  <c r="G29" i="3"/>
  <c r="I49" i="2"/>
  <c r="W49" i="2" s="1"/>
  <c r="H35" i="7"/>
  <c r="H39" i="7"/>
  <c r="H43" i="7"/>
  <c r="G47" i="3"/>
  <c r="I67" i="2"/>
  <c r="W67" i="2" s="1"/>
  <c r="G51" i="3"/>
  <c r="I71" i="2"/>
  <c r="H14" i="7"/>
  <c r="H18" i="7"/>
  <c r="H22" i="7"/>
  <c r="G24" i="3"/>
  <c r="I44" i="2"/>
  <c r="W44" i="2" s="1"/>
  <c r="H28" i="7"/>
  <c r="H31" i="7"/>
  <c r="H34" i="3"/>
  <c r="G35" i="3"/>
  <c r="I55" i="2"/>
  <c r="W55" i="2" s="1"/>
  <c r="H38" i="3"/>
  <c r="G39" i="3"/>
  <c r="I59" i="2"/>
  <c r="H42" i="3"/>
  <c r="G43" i="3"/>
  <c r="I63" i="2"/>
  <c r="H45" i="7"/>
  <c r="H49" i="7"/>
  <c r="AG34" i="2"/>
  <c r="H19" i="7"/>
  <c r="H23" i="7"/>
  <c r="H29" i="7"/>
  <c r="U29" i="7" s="1"/>
  <c r="V29" i="7" s="1"/>
  <c r="AG69" i="2"/>
  <c r="AG61" i="2"/>
  <c r="AG39" i="2"/>
  <c r="A6" i="3"/>
  <c r="A24" i="3"/>
  <c r="AA23" i="2"/>
  <c r="U23" i="2" s="1"/>
  <c r="H6" i="7"/>
  <c r="H9" i="3"/>
  <c r="H10" i="7"/>
  <c r="U10" i="7" s="1"/>
  <c r="AA32" i="2"/>
  <c r="U32" i="2" s="1"/>
  <c r="G23" i="3"/>
  <c r="AA51" i="2"/>
  <c r="U51" i="2" s="1"/>
  <c r="L38" i="9"/>
  <c r="AG36" i="2"/>
  <c r="AA53" i="2"/>
  <c r="U53" i="2" s="1"/>
  <c r="AA67" i="2"/>
  <c r="U67" i="2" s="1"/>
  <c r="L40" i="9"/>
  <c r="L20" i="9"/>
  <c r="L12" i="9"/>
  <c r="L8" i="9"/>
  <c r="L4" i="9"/>
  <c r="U4" i="7"/>
  <c r="V4" i="7" s="1"/>
  <c r="AA29" i="2"/>
  <c r="U29" i="2" s="1"/>
  <c r="AA36" i="2"/>
  <c r="U36" i="2" s="1"/>
  <c r="AG40" i="2"/>
  <c r="AG49" i="2"/>
  <c r="L39" i="9"/>
  <c r="AA26" i="2"/>
  <c r="U26" i="2" s="1"/>
  <c r="AA66" i="2"/>
  <c r="AA70" i="2"/>
  <c r="U70" i="2" s="1"/>
  <c r="AA28" i="2"/>
  <c r="U28" i="2" s="1"/>
  <c r="AA41" i="2"/>
  <c r="U41" i="2" s="1"/>
  <c r="AA42" i="2"/>
  <c r="U42" i="2" s="1"/>
  <c r="AA43" i="2"/>
  <c r="U43" i="2" s="1"/>
  <c r="AA48" i="2"/>
  <c r="U48" i="2" s="1"/>
  <c r="U3" i="7"/>
  <c r="V3" i="7" s="1"/>
  <c r="N3" i="7" s="1"/>
  <c r="A18" i="3"/>
  <c r="T25" i="7"/>
  <c r="T24" i="3"/>
  <c r="T40" i="3"/>
  <c r="T41" i="7"/>
  <c r="AA69" i="2"/>
  <c r="U69" i="2" s="1"/>
  <c r="AG35" i="2"/>
  <c r="AG46" i="2"/>
  <c r="AG55" i="2"/>
  <c r="AA57" i="2"/>
  <c r="U57" i="2" s="1"/>
  <c r="AA61" i="2"/>
  <c r="U61" i="2" s="1"/>
  <c r="A16" i="3"/>
  <c r="AG45" i="2"/>
  <c r="AG71" i="2"/>
  <c r="AG67" i="2"/>
  <c r="A2" i="3"/>
  <c r="A4" i="3"/>
  <c r="G9" i="3"/>
  <c r="AA33" i="2"/>
  <c r="U33" i="2" s="1"/>
  <c r="AA34" i="2"/>
  <c r="U34" i="2" s="1"/>
  <c r="AA46" i="2"/>
  <c r="AA50" i="2"/>
  <c r="U50" i="2" s="1"/>
  <c r="AA54" i="2"/>
  <c r="U54" i="2" s="1"/>
  <c r="AA58" i="2"/>
  <c r="AA59" i="2"/>
  <c r="U59" i="2" s="1"/>
  <c r="AA30" i="2"/>
  <c r="U30" i="2" s="1"/>
  <c r="AA25" i="2"/>
  <c r="U25" i="2" s="1"/>
  <c r="AG32" i="2"/>
  <c r="AG30" i="2"/>
  <c r="G8" i="3"/>
  <c r="AG28" i="2"/>
  <c r="AG29" i="2"/>
  <c r="AG31" i="2"/>
  <c r="AG26" i="2"/>
  <c r="AG24" i="2"/>
  <c r="H4" i="3"/>
  <c r="AG25" i="2"/>
  <c r="K11" i="9"/>
  <c r="K48" i="9"/>
  <c r="K50" i="9"/>
  <c r="K24" i="9"/>
  <c r="K36" i="9"/>
  <c r="K17" i="9"/>
  <c r="N28" i="7"/>
  <c r="K52" i="9"/>
  <c r="K40" i="9"/>
  <c r="L16" i="9"/>
  <c r="K44" i="9"/>
  <c r="K32" i="9"/>
  <c r="K9" i="9"/>
  <c r="K22" i="9"/>
  <c r="K37" i="9"/>
  <c r="N26" i="7"/>
  <c r="K30" i="9"/>
  <c r="K38" i="9"/>
  <c r="K42" i="9"/>
  <c r="L26" i="9"/>
  <c r="L22" i="9"/>
  <c r="L18" i="9"/>
  <c r="L10" i="9"/>
  <c r="L25" i="9"/>
  <c r="L21" i="9"/>
  <c r="L17" i="9"/>
  <c r="L13" i="9"/>
  <c r="L9" i="9"/>
  <c r="K34" i="9"/>
  <c r="K10" i="9"/>
  <c r="K19" i="9"/>
  <c r="L28" i="9"/>
  <c r="L24" i="9"/>
  <c r="L14" i="9"/>
  <c r="L30" i="9"/>
  <c r="L29" i="9"/>
  <c r="K46" i="9"/>
  <c r="L31" i="9"/>
  <c r="L27" i="9"/>
  <c r="L23" i="9"/>
  <c r="L19" i="9"/>
  <c r="L15" i="9"/>
  <c r="L11" i="9"/>
  <c r="L7" i="9"/>
  <c r="L6" i="9"/>
  <c r="H5" i="3"/>
  <c r="L5" i="9"/>
  <c r="AA24" i="2"/>
  <c r="U24" i="2" s="1"/>
  <c r="A12" i="3"/>
  <c r="A20" i="3"/>
  <c r="A28" i="3"/>
  <c r="A8" i="3"/>
  <c r="A14" i="3"/>
  <c r="A22" i="3"/>
  <c r="A30" i="3"/>
  <c r="AG22" i="2"/>
  <c r="G2" i="3"/>
  <c r="K51" i="9"/>
  <c r="K21" i="9"/>
  <c r="K31" i="9"/>
  <c r="L48" i="9"/>
  <c r="L36" i="9"/>
  <c r="K15" i="9"/>
  <c r="K43" i="9"/>
  <c r="L32" i="9"/>
  <c r="K39" i="9"/>
  <c r="N25" i="7"/>
  <c r="K49" i="9"/>
  <c r="K29" i="9"/>
  <c r="K47" i="9"/>
  <c r="K35" i="9"/>
  <c r="K45" i="9"/>
  <c r="K33" i="9"/>
  <c r="T25" i="3"/>
  <c r="T26" i="7"/>
  <c r="T28" i="7"/>
  <c r="T27" i="3"/>
  <c r="T43" i="3"/>
  <c r="T44" i="7"/>
  <c r="C32" i="2"/>
  <c r="T36" i="3"/>
  <c r="T37" i="7"/>
  <c r="B11" i="3"/>
  <c r="G4" i="3"/>
  <c r="G33" i="3"/>
  <c r="AG53" i="2"/>
  <c r="AA55" i="2"/>
  <c r="U55" i="2" s="1"/>
  <c r="AH63" i="2"/>
  <c r="AT63" i="2" s="1"/>
  <c r="T49" i="3"/>
  <c r="T50" i="7"/>
  <c r="N27" i="7"/>
  <c r="A3" i="3"/>
  <c r="A5" i="3"/>
  <c r="A7" i="3"/>
  <c r="A9" i="3"/>
  <c r="A11" i="3"/>
  <c r="A13" i="3"/>
  <c r="A15" i="3"/>
  <c r="A17" i="3"/>
  <c r="A19" i="3"/>
  <c r="A21" i="3"/>
  <c r="A23" i="3"/>
  <c r="A25" i="3"/>
  <c r="A27" i="3"/>
  <c r="A29" i="3"/>
  <c r="A31" i="3"/>
  <c r="L37" i="9"/>
  <c r="L35" i="9"/>
  <c r="L33" i="9"/>
  <c r="L34" i="9"/>
  <c r="L44" i="9"/>
  <c r="L50" i="9"/>
  <c r="AT42" i="2"/>
  <c r="L51" i="9"/>
  <c r="L49" i="9"/>
  <c r="L47" i="9"/>
  <c r="L45" i="9"/>
  <c r="L43" i="9"/>
  <c r="L41" i="9"/>
  <c r="L46" i="9"/>
  <c r="K41" i="9"/>
  <c r="L52" i="9"/>
  <c r="L42" i="9"/>
  <c r="A51" i="7"/>
  <c r="A50" i="3"/>
  <c r="A49" i="7"/>
  <c r="A48" i="3"/>
  <c r="A47" i="7"/>
  <c r="A46" i="3"/>
  <c r="A45" i="7"/>
  <c r="A44" i="3"/>
  <c r="A43" i="7"/>
  <c r="A42" i="3"/>
  <c r="A41" i="7"/>
  <c r="A40" i="3"/>
  <c r="A39" i="7"/>
  <c r="A38" i="3"/>
  <c r="A37" i="7"/>
  <c r="A36" i="3"/>
  <c r="A35" i="7"/>
  <c r="A34" i="3"/>
  <c r="A33" i="7"/>
  <c r="A32" i="3"/>
  <c r="A52" i="7"/>
  <c r="A51" i="3"/>
  <c r="A50" i="7"/>
  <c r="A49" i="3"/>
  <c r="A48" i="7"/>
  <c r="A47" i="3"/>
  <c r="A46" i="7"/>
  <c r="A45" i="3"/>
  <c r="A44" i="7"/>
  <c r="A43" i="3"/>
  <c r="A42" i="7"/>
  <c r="A41" i="3"/>
  <c r="A40" i="7"/>
  <c r="A39" i="3"/>
  <c r="A38" i="7"/>
  <c r="A37" i="3"/>
  <c r="A36" i="7"/>
  <c r="A35" i="3"/>
  <c r="A34" i="7"/>
  <c r="A33" i="3"/>
  <c r="G31" i="3"/>
  <c r="AT38" i="2"/>
  <c r="AH23" i="2"/>
  <c r="AH53" i="2"/>
  <c r="AG54" i="2"/>
  <c r="G34" i="3"/>
  <c r="AG58" i="2"/>
  <c r="G38" i="3"/>
  <c r="AG62" i="2"/>
  <c r="G42" i="3"/>
  <c r="AG66" i="2"/>
  <c r="G46" i="3"/>
  <c r="AG70" i="2"/>
  <c r="G50" i="3"/>
  <c r="AH22" i="2"/>
  <c r="H2" i="3"/>
  <c r="G5" i="3"/>
  <c r="AH55" i="2"/>
  <c r="AG52" i="2"/>
  <c r="G32" i="3"/>
  <c r="AG56" i="2"/>
  <c r="G36" i="3"/>
  <c r="AG60" i="2"/>
  <c r="G40" i="3"/>
  <c r="AG64" i="2"/>
  <c r="G44" i="3"/>
  <c r="AG68" i="2"/>
  <c r="G48" i="3"/>
  <c r="AH52" i="2"/>
  <c r="AH56" i="2"/>
  <c r="AH60" i="2"/>
  <c r="AH64" i="2"/>
  <c r="AH68" i="2"/>
  <c r="AH25" i="2"/>
  <c r="AH54" i="2"/>
  <c r="AH58" i="2"/>
  <c r="AH62" i="2"/>
  <c r="AH66" i="2"/>
  <c r="AH70" i="2"/>
  <c r="AT27" i="2"/>
  <c r="AT33" i="2"/>
  <c r="AT48" i="2"/>
  <c r="AT50" i="2"/>
  <c r="G6" i="3"/>
  <c r="AH29" i="2"/>
  <c r="G11" i="3"/>
  <c r="G12" i="3"/>
  <c r="G14" i="3"/>
  <c r="AH37" i="2"/>
  <c r="AH41" i="2"/>
  <c r="AT41" i="2" s="1"/>
  <c r="AH43" i="2"/>
  <c r="AT43" i="2" s="1"/>
  <c r="AH45" i="2"/>
  <c r="AT47" i="2"/>
  <c r="AA22" i="2"/>
  <c r="U22" i="2" s="1"/>
  <c r="J53" i="9"/>
  <c r="B2" i="9" s="1"/>
  <c r="U71" i="2" l="1"/>
  <c r="T52" i="7" s="1"/>
  <c r="U64" i="2"/>
  <c r="T44" i="3" s="1"/>
  <c r="U46" i="2"/>
  <c r="T26" i="3" s="1"/>
  <c r="U66" i="2"/>
  <c r="T47" i="7" s="1"/>
  <c r="U58" i="2"/>
  <c r="T38" i="3" s="1"/>
  <c r="AG452" i="6"/>
  <c r="AH453" i="6"/>
  <c r="AH160" i="6"/>
  <c r="AG159" i="6"/>
  <c r="AG33" i="6"/>
  <c r="AH34" i="6"/>
  <c r="AH342" i="6"/>
  <c r="AG341" i="6"/>
  <c r="AH656" i="6"/>
  <c r="AG655" i="6"/>
  <c r="AG546" i="6"/>
  <c r="AH547" i="6"/>
  <c r="T21" i="7"/>
  <c r="T20" i="7"/>
  <c r="AT37" i="2"/>
  <c r="T27" i="7"/>
  <c r="AH59" i="2"/>
  <c r="AT59" i="2" s="1"/>
  <c r="W59" i="2"/>
  <c r="AH51" i="2"/>
  <c r="AT51" i="2" s="1"/>
  <c r="H43" i="3"/>
  <c r="W63" i="2"/>
  <c r="H51" i="3"/>
  <c r="W71" i="2"/>
  <c r="AH71" i="2"/>
  <c r="O44" i="2"/>
  <c r="N24" i="3" s="1"/>
  <c r="T39" i="7"/>
  <c r="T46" i="3"/>
  <c r="O47" i="2"/>
  <c r="N27" i="3" s="1"/>
  <c r="O46" i="2"/>
  <c r="N26" i="3" s="1"/>
  <c r="O45" i="2"/>
  <c r="N25" i="3" s="1"/>
  <c r="T48" i="3"/>
  <c r="T49" i="7"/>
  <c r="T34" i="3"/>
  <c r="T13" i="3"/>
  <c r="T42" i="7"/>
  <c r="T22" i="3"/>
  <c r="T13" i="7"/>
  <c r="T11" i="3"/>
  <c r="T10" i="3"/>
  <c r="T31" i="7"/>
  <c r="T38" i="7"/>
  <c r="T21" i="3"/>
  <c r="T7" i="7"/>
  <c r="T16" i="3"/>
  <c r="T34" i="7"/>
  <c r="T30" i="7"/>
  <c r="T7" i="3"/>
  <c r="T15" i="3"/>
  <c r="T17" i="3"/>
  <c r="T40" i="7"/>
  <c r="T28" i="3"/>
  <c r="T8" i="3"/>
  <c r="T10" i="7"/>
  <c r="T31" i="3"/>
  <c r="T46" i="7"/>
  <c r="T33" i="7"/>
  <c r="T18" i="3"/>
  <c r="T14" i="3"/>
  <c r="T23" i="3"/>
  <c r="T50" i="3"/>
  <c r="T43" i="7"/>
  <c r="T5" i="3"/>
  <c r="T5" i="7"/>
  <c r="L7" i="7"/>
  <c r="L38" i="7"/>
  <c r="L22" i="7"/>
  <c r="L6" i="7"/>
  <c r="L15" i="7"/>
  <c r="L41" i="7"/>
  <c r="L25" i="7"/>
  <c r="L9" i="7"/>
  <c r="L27" i="7"/>
  <c r="L44" i="7"/>
  <c r="L28" i="7"/>
  <c r="L12" i="7"/>
  <c r="L43" i="7"/>
  <c r="L50" i="7"/>
  <c r="L34" i="7"/>
  <c r="L18" i="7"/>
  <c r="L47" i="7"/>
  <c r="L3" i="7"/>
  <c r="L37" i="7"/>
  <c r="L21" i="7"/>
  <c r="L5" i="7"/>
  <c r="L11" i="7"/>
  <c r="L40" i="7"/>
  <c r="L24" i="7"/>
  <c r="L8" i="7"/>
  <c r="L31" i="7"/>
  <c r="L46" i="7"/>
  <c r="L30" i="7"/>
  <c r="L14" i="7"/>
  <c r="L39" i="7"/>
  <c r="L49" i="7"/>
  <c r="L33" i="7"/>
  <c r="L17" i="7"/>
  <c r="L51" i="7"/>
  <c r="L52" i="7"/>
  <c r="L36" i="7"/>
  <c r="L20" i="7"/>
  <c r="L4" i="7"/>
  <c r="L19" i="7"/>
  <c r="L42" i="7"/>
  <c r="L26" i="7"/>
  <c r="L10" i="7"/>
  <c r="L23" i="7"/>
  <c r="L45" i="7"/>
  <c r="L29" i="7"/>
  <c r="L13" i="7"/>
  <c r="L35" i="7"/>
  <c r="L48" i="7"/>
  <c r="L32" i="7"/>
  <c r="L16" i="7"/>
  <c r="T3" i="3"/>
  <c r="T2" i="3"/>
  <c r="T11" i="7"/>
  <c r="AT66" i="2"/>
  <c r="H40" i="7"/>
  <c r="H39" i="3"/>
  <c r="U28" i="7"/>
  <c r="V28" i="7" s="1"/>
  <c r="H48" i="7"/>
  <c r="H47" i="3"/>
  <c r="AH67" i="2"/>
  <c r="H30" i="7"/>
  <c r="AH49" i="2"/>
  <c r="AT49" i="2" s="1"/>
  <c r="H29" i="3"/>
  <c r="H24" i="7"/>
  <c r="H23" i="3"/>
  <c r="H17" i="7"/>
  <c r="H16" i="3"/>
  <c r="AH36" i="2"/>
  <c r="AT36" i="2" s="1"/>
  <c r="H38" i="7"/>
  <c r="AH57" i="2"/>
  <c r="AT57" i="2" s="1"/>
  <c r="H37" i="3"/>
  <c r="U34" i="7"/>
  <c r="V34" i="7" s="1"/>
  <c r="H20" i="7"/>
  <c r="H19" i="3"/>
  <c r="AH39" i="2"/>
  <c r="AT39" i="2" s="1"/>
  <c r="H50" i="7"/>
  <c r="AH69" i="2"/>
  <c r="AT69" i="2" s="1"/>
  <c r="H49" i="3"/>
  <c r="U41" i="7"/>
  <c r="V41" i="7" s="1"/>
  <c r="U33" i="7"/>
  <c r="V33" i="7" s="1"/>
  <c r="AT56" i="2"/>
  <c r="AT62" i="2"/>
  <c r="U49" i="7"/>
  <c r="V49" i="7" s="1"/>
  <c r="H44" i="7"/>
  <c r="U22" i="7"/>
  <c r="V22" i="7" s="1"/>
  <c r="N22" i="7" s="1"/>
  <c r="O41" i="2" s="1"/>
  <c r="N21" i="3" s="1"/>
  <c r="U14" i="7"/>
  <c r="V14" i="7" s="1"/>
  <c r="N14" i="7" s="1"/>
  <c r="O33" i="2" s="1"/>
  <c r="U39" i="7"/>
  <c r="V39" i="7" s="1"/>
  <c r="U47" i="7"/>
  <c r="V47" i="7" s="1"/>
  <c r="H25" i="7"/>
  <c r="H24" i="3"/>
  <c r="AH44" i="2"/>
  <c r="AT44" i="2" s="1"/>
  <c r="H52" i="7"/>
  <c r="H27" i="7"/>
  <c r="H26" i="3"/>
  <c r="AH46" i="2"/>
  <c r="AT46" i="2" s="1"/>
  <c r="H21" i="7"/>
  <c r="H20" i="3"/>
  <c r="AH40" i="2"/>
  <c r="AT40" i="2" s="1"/>
  <c r="H42" i="7"/>
  <c r="H41" i="3"/>
  <c r="AH61" i="2"/>
  <c r="AT61" i="2" s="1"/>
  <c r="H26" i="7"/>
  <c r="H25" i="3"/>
  <c r="H16" i="7"/>
  <c r="H15" i="3"/>
  <c r="AH35" i="2"/>
  <c r="AT35" i="2" s="1"/>
  <c r="H46" i="7"/>
  <c r="H45" i="3"/>
  <c r="AH65" i="2"/>
  <c r="AT65" i="2" s="1"/>
  <c r="U37" i="7"/>
  <c r="V37" i="7" s="1"/>
  <c r="H32" i="7"/>
  <c r="H31" i="3"/>
  <c r="U19" i="7"/>
  <c r="V19" i="7" s="1"/>
  <c r="N19" i="7" s="1"/>
  <c r="O38" i="2" s="1"/>
  <c r="N18" i="3" s="1"/>
  <c r="AT70" i="2"/>
  <c r="AT54" i="2"/>
  <c r="AT53" i="2"/>
  <c r="AT67" i="2"/>
  <c r="U23" i="7"/>
  <c r="V23" i="7" s="1"/>
  <c r="N23" i="7" s="1"/>
  <c r="O42" i="2" s="1"/>
  <c r="N22" i="3" s="1"/>
  <c r="H15" i="7"/>
  <c r="AH34" i="2"/>
  <c r="AT34" i="2" s="1"/>
  <c r="H14" i="3"/>
  <c r="U45" i="7"/>
  <c r="V45" i="7" s="1"/>
  <c r="H36" i="7"/>
  <c r="H35" i="3"/>
  <c r="U31" i="7"/>
  <c r="V31" i="7" s="1"/>
  <c r="U18" i="7"/>
  <c r="V18" i="7" s="1"/>
  <c r="N18" i="7" s="1"/>
  <c r="O37" i="2" s="1"/>
  <c r="N17" i="3" s="1"/>
  <c r="U43" i="7"/>
  <c r="V43" i="7" s="1"/>
  <c r="U35" i="7"/>
  <c r="V35" i="7" s="1"/>
  <c r="U51" i="7"/>
  <c r="V51" i="7" s="1"/>
  <c r="AT45" i="2"/>
  <c r="AT55" i="2"/>
  <c r="T9" i="7"/>
  <c r="T9" i="3"/>
  <c r="H11" i="7"/>
  <c r="H5" i="7"/>
  <c r="U5" i="7" s="1"/>
  <c r="V5" i="7" s="1"/>
  <c r="H12" i="7"/>
  <c r="H9" i="7"/>
  <c r="H13" i="7"/>
  <c r="H7" i="7"/>
  <c r="T51" i="7"/>
  <c r="V10" i="7"/>
  <c r="N10" i="7" s="1"/>
  <c r="O29" i="2" s="1"/>
  <c r="T47" i="3"/>
  <c r="T48" i="7"/>
  <c r="U8" i="7"/>
  <c r="V8" i="7" s="1"/>
  <c r="N8" i="7" s="1"/>
  <c r="O27" i="2" s="1"/>
  <c r="AT64" i="2"/>
  <c r="U6" i="7"/>
  <c r="V6" i="7" s="1"/>
  <c r="AT58" i="2"/>
  <c r="T35" i="7"/>
  <c r="AT71" i="2"/>
  <c r="AH28" i="2"/>
  <c r="AT28" i="2" s="1"/>
  <c r="H8" i="3"/>
  <c r="H12" i="3"/>
  <c r="AH32" i="2"/>
  <c r="AT32" i="2" s="1"/>
  <c r="AT29" i="2"/>
  <c r="AT25" i="2"/>
  <c r="AH31" i="2"/>
  <c r="AT31" i="2" s="1"/>
  <c r="H11" i="3"/>
  <c r="AH30" i="2"/>
  <c r="AT30" i="2" s="1"/>
  <c r="H10" i="3"/>
  <c r="AT68" i="2"/>
  <c r="AT52" i="2"/>
  <c r="AT22" i="2"/>
  <c r="AH26" i="2"/>
  <c r="AT26" i="2" s="1"/>
  <c r="H6" i="3"/>
  <c r="AH24" i="2"/>
  <c r="AT24" i="2" s="1"/>
  <c r="K53" i="9"/>
  <c r="B3" i="9" s="1"/>
  <c r="B13" i="7"/>
  <c r="C33" i="2"/>
  <c r="B12" i="3"/>
  <c r="T35" i="3"/>
  <c r="T36" i="7"/>
  <c r="AT60" i="2"/>
  <c r="L53" i="9"/>
  <c r="B4" i="9" s="1"/>
  <c r="G3" i="3"/>
  <c r="AG23" i="2"/>
  <c r="AT23" i="2" s="1"/>
  <c r="H3" i="3"/>
  <c r="T45" i="7" l="1"/>
  <c r="T51" i="3"/>
  <c r="AG547" i="6"/>
  <c r="AH548" i="6"/>
  <c r="AG342" i="6"/>
  <c r="AH343" i="6"/>
  <c r="AH161" i="6"/>
  <c r="AG160" i="6"/>
  <c r="AG34" i="6"/>
  <c r="AH35" i="6"/>
  <c r="AG453" i="6"/>
  <c r="AH454" i="6"/>
  <c r="AG656" i="6"/>
  <c r="AH657" i="6"/>
  <c r="T19" i="3"/>
  <c r="T20" i="3"/>
  <c r="T14" i="7"/>
  <c r="T29" i="7"/>
  <c r="T30" i="3"/>
  <c r="T6" i="3"/>
  <c r="T41" i="3"/>
  <c r="T37" i="3"/>
  <c r="T23" i="7"/>
  <c r="T12" i="7"/>
  <c r="N13" i="3"/>
  <c r="T12" i="3"/>
  <c r="T42" i="3"/>
  <c r="T24" i="7"/>
  <c r="T19" i="7"/>
  <c r="T45" i="3"/>
  <c r="T18" i="7"/>
  <c r="T8" i="7"/>
  <c r="T33" i="3"/>
  <c r="T15" i="7"/>
  <c r="T32" i="3"/>
  <c r="T32" i="7"/>
  <c r="T39" i="3"/>
  <c r="T16" i="7"/>
  <c r="T29" i="3"/>
  <c r="T17" i="7"/>
  <c r="T22" i="7"/>
  <c r="T6" i="7"/>
  <c r="T3" i="7"/>
  <c r="T4" i="3"/>
  <c r="U73" i="2"/>
  <c r="H16" i="2" s="1"/>
  <c r="B8" i="9" s="1"/>
  <c r="T4" i="7"/>
  <c r="R48" i="2"/>
  <c r="Q28" i="3" s="1"/>
  <c r="U50" i="7"/>
  <c r="V50" i="7" s="1"/>
  <c r="U21" i="7"/>
  <c r="V21" i="7" s="1"/>
  <c r="N21" i="7" s="1"/>
  <c r="O40" i="2" s="1"/>
  <c r="N20" i="3" s="1"/>
  <c r="U44" i="7"/>
  <c r="V44" i="7" s="1"/>
  <c r="U17" i="7"/>
  <c r="V17" i="7" s="1"/>
  <c r="N17" i="7" s="1"/>
  <c r="O36" i="2" s="1"/>
  <c r="N16" i="3" s="1"/>
  <c r="U24" i="7"/>
  <c r="V24" i="7" s="1"/>
  <c r="N24" i="7" s="1"/>
  <c r="O43" i="2" s="1"/>
  <c r="N23" i="3" s="1"/>
  <c r="U30" i="7"/>
  <c r="V30" i="7" s="1"/>
  <c r="U48" i="7"/>
  <c r="V48" i="7" s="1"/>
  <c r="U15" i="7"/>
  <c r="V15" i="7" s="1"/>
  <c r="N15" i="7" s="1"/>
  <c r="O34" i="2" s="1"/>
  <c r="U26" i="7"/>
  <c r="V26" i="7" s="1"/>
  <c r="U42" i="7"/>
  <c r="V42" i="7" s="1"/>
  <c r="U27" i="7"/>
  <c r="V27" i="7" s="1"/>
  <c r="U38" i="7"/>
  <c r="V38" i="7" s="1"/>
  <c r="U40" i="7"/>
  <c r="V40" i="7" s="1"/>
  <c r="U32" i="7"/>
  <c r="V32" i="7" s="1"/>
  <c r="U36" i="7"/>
  <c r="V36" i="7" s="1"/>
  <c r="U46" i="7"/>
  <c r="V46" i="7" s="1"/>
  <c r="U16" i="7"/>
  <c r="V16" i="7" s="1"/>
  <c r="N16" i="7" s="1"/>
  <c r="O35" i="2" s="1"/>
  <c r="U52" i="7"/>
  <c r="V52" i="7" s="1"/>
  <c r="U25" i="7"/>
  <c r="V25" i="7" s="1"/>
  <c r="U20" i="7"/>
  <c r="V20" i="7" s="1"/>
  <c r="N20" i="7" s="1"/>
  <c r="O39" i="2" s="1"/>
  <c r="N19" i="3" s="1"/>
  <c r="B7" i="9"/>
  <c r="J17" i="2" s="1"/>
  <c r="N9" i="3"/>
  <c r="N7" i="3"/>
  <c r="U11" i="7"/>
  <c r="V11" i="7" s="1"/>
  <c r="U9" i="7"/>
  <c r="V9" i="7" s="1"/>
  <c r="U13" i="7"/>
  <c r="V13" i="7" s="1"/>
  <c r="U12" i="7"/>
  <c r="V12" i="7" s="1"/>
  <c r="U7" i="7"/>
  <c r="V7" i="7" s="1"/>
  <c r="O22" i="2"/>
  <c r="N5" i="7"/>
  <c r="O24" i="2" s="1"/>
  <c r="N6" i="7"/>
  <c r="O25" i="2" s="1"/>
  <c r="N4" i="7"/>
  <c r="O23" i="2" s="1"/>
  <c r="B14" i="7"/>
  <c r="B13" i="3"/>
  <c r="C34" i="2"/>
  <c r="AH658" i="6" l="1"/>
  <c r="AG657" i="6"/>
  <c r="AH36" i="6"/>
  <c r="AG35" i="6"/>
  <c r="AH344" i="6"/>
  <c r="AG343" i="6"/>
  <c r="AG454" i="6"/>
  <c r="AH455" i="6"/>
  <c r="AG548" i="6"/>
  <c r="AH549" i="6"/>
  <c r="AH162" i="6"/>
  <c r="AG161" i="6"/>
  <c r="N15" i="3"/>
  <c r="N14" i="3"/>
  <c r="R54" i="2"/>
  <c r="Q34" i="3" s="1"/>
  <c r="R53" i="2"/>
  <c r="Q33" i="3" s="1"/>
  <c r="R60" i="2"/>
  <c r="Q40" i="3" s="1"/>
  <c r="R56" i="2"/>
  <c r="Q36" i="3" s="1"/>
  <c r="R64" i="2"/>
  <c r="Q44" i="3" s="1"/>
  <c r="R70" i="2"/>
  <c r="Q50" i="3" s="1"/>
  <c r="R52" i="2"/>
  <c r="Q32" i="3" s="1"/>
  <c r="R47" i="2"/>
  <c r="Q27" i="3" s="1"/>
  <c r="R68" i="2"/>
  <c r="Q48" i="3" s="1"/>
  <c r="R50" i="2"/>
  <c r="Q30" i="3" s="1"/>
  <c r="R66" i="2"/>
  <c r="Q46" i="3" s="1"/>
  <c r="R62" i="2"/>
  <c r="Q42" i="3" s="1"/>
  <c r="R58" i="2"/>
  <c r="Q38" i="3" s="1"/>
  <c r="N3" i="3"/>
  <c r="N5" i="3"/>
  <c r="N2" i="3"/>
  <c r="N4" i="3"/>
  <c r="N7" i="7"/>
  <c r="O26" i="2" s="1"/>
  <c r="N11" i="7"/>
  <c r="O30" i="2" s="1"/>
  <c r="N13" i="7"/>
  <c r="O32" i="2" s="1"/>
  <c r="N9" i="7"/>
  <c r="O28" i="2" s="1"/>
  <c r="N12" i="7"/>
  <c r="O31" i="2" s="1"/>
  <c r="B15" i="7"/>
  <c r="C35" i="2"/>
  <c r="B14" i="3"/>
  <c r="AG455" i="6" l="1"/>
  <c r="AH456" i="6"/>
  <c r="AH163" i="6"/>
  <c r="AG162" i="6"/>
  <c r="AG36" i="6"/>
  <c r="AH37" i="6"/>
  <c r="AG549" i="6"/>
  <c r="AH550" i="6"/>
  <c r="AG344" i="6"/>
  <c r="AH345" i="6"/>
  <c r="AG658" i="6"/>
  <c r="AH659" i="6"/>
  <c r="R45" i="2"/>
  <c r="Q25" i="3" s="1"/>
  <c r="R57" i="2"/>
  <c r="Q37" i="3" s="1"/>
  <c r="R63" i="2"/>
  <c r="Q43" i="3" s="1"/>
  <c r="R46" i="2"/>
  <c r="Q26" i="3" s="1"/>
  <c r="R55" i="2"/>
  <c r="Q35" i="3" s="1"/>
  <c r="R49" i="2"/>
  <c r="Q29" i="3" s="1"/>
  <c r="R44" i="2"/>
  <c r="Q24" i="3" s="1"/>
  <c r="R59" i="2"/>
  <c r="Q39" i="3" s="1"/>
  <c r="R51" i="2"/>
  <c r="Q31" i="3" s="1"/>
  <c r="R67" i="2"/>
  <c r="Q47" i="3" s="1"/>
  <c r="Q14" i="3"/>
  <c r="R65" i="2"/>
  <c r="Q45" i="3" s="1"/>
  <c r="R61" i="2"/>
  <c r="Q41" i="3" s="1"/>
  <c r="R69" i="2"/>
  <c r="Q49" i="3" s="1"/>
  <c r="R71" i="2"/>
  <c r="Q51" i="3" s="1"/>
  <c r="N12" i="3"/>
  <c r="N8" i="3"/>
  <c r="N10" i="3"/>
  <c r="N11" i="3"/>
  <c r="N6" i="3"/>
  <c r="B16" i="7"/>
  <c r="B15" i="3"/>
  <c r="C36" i="2"/>
  <c r="AH164" i="6" l="1"/>
  <c r="AG163" i="6"/>
  <c r="AH346" i="6"/>
  <c r="AG345" i="6"/>
  <c r="AH38" i="6"/>
  <c r="AG37" i="6"/>
  <c r="AG456" i="6"/>
  <c r="AH457" i="6"/>
  <c r="AH660" i="6"/>
  <c r="AG659" i="6"/>
  <c r="AG550" i="6"/>
  <c r="AH551" i="6"/>
  <c r="B17" i="7"/>
  <c r="C37" i="2"/>
  <c r="B16" i="3"/>
  <c r="AG457" i="6" l="1"/>
  <c r="AH458" i="6"/>
  <c r="AG346" i="6"/>
  <c r="AH347" i="6"/>
  <c r="AG551" i="6"/>
  <c r="AH552" i="6"/>
  <c r="AG660" i="6"/>
  <c r="AH661" i="6"/>
  <c r="AG38" i="6"/>
  <c r="AH39" i="6"/>
  <c r="AH165" i="6"/>
  <c r="AG164" i="6"/>
  <c r="B18" i="7"/>
  <c r="B17" i="3"/>
  <c r="C38" i="2"/>
  <c r="AH662" i="6" l="1"/>
  <c r="AG661" i="6"/>
  <c r="AH348" i="6"/>
  <c r="AG347" i="6"/>
  <c r="AH166" i="6"/>
  <c r="AG165" i="6"/>
  <c r="AH40" i="6"/>
  <c r="AG39" i="6"/>
  <c r="AG552" i="6"/>
  <c r="AH553" i="6"/>
  <c r="AH459" i="6"/>
  <c r="AG458" i="6"/>
  <c r="B19" i="7"/>
  <c r="C39" i="2"/>
  <c r="B18" i="3"/>
  <c r="AG662" i="6" l="1"/>
  <c r="AH663" i="6"/>
  <c r="AH167" i="6"/>
  <c r="AG166" i="6"/>
  <c r="AG459" i="6"/>
  <c r="AH460" i="6"/>
  <c r="AG40" i="6"/>
  <c r="AH41" i="6"/>
  <c r="AG348" i="6"/>
  <c r="AH349" i="6"/>
  <c r="AG553" i="6"/>
  <c r="AH554" i="6"/>
  <c r="B20" i="7"/>
  <c r="B19" i="3"/>
  <c r="C40" i="2"/>
  <c r="AG554" i="6" l="1"/>
  <c r="AH555" i="6"/>
  <c r="AH42" i="6"/>
  <c r="AG41" i="6"/>
  <c r="AH168" i="6"/>
  <c r="AG167" i="6"/>
  <c r="AH350" i="6"/>
  <c r="AG349" i="6"/>
  <c r="AG460" i="6"/>
  <c r="AH461" i="6"/>
  <c r="AH664" i="6"/>
  <c r="AG663" i="6"/>
  <c r="B21" i="7"/>
  <c r="C41" i="2"/>
  <c r="B20" i="3"/>
  <c r="AH169" i="6" l="1"/>
  <c r="AG168" i="6"/>
  <c r="AG664" i="6"/>
  <c r="AH665" i="6"/>
  <c r="AG350" i="6"/>
  <c r="AH351" i="6"/>
  <c r="AH43" i="6"/>
  <c r="AG42" i="6"/>
  <c r="AG461" i="6"/>
  <c r="AH462" i="6"/>
  <c r="AG555" i="6"/>
  <c r="AH556" i="6"/>
  <c r="B22" i="7"/>
  <c r="B21" i="3"/>
  <c r="C42" i="2"/>
  <c r="AG556" i="6" l="1"/>
  <c r="AH557" i="6"/>
  <c r="AH666" i="6"/>
  <c r="AG665" i="6"/>
  <c r="AG43" i="6"/>
  <c r="AH44" i="6"/>
  <c r="AG462" i="6"/>
  <c r="AH463" i="6"/>
  <c r="AH352" i="6"/>
  <c r="AG351" i="6"/>
  <c r="AH170" i="6"/>
  <c r="AG169" i="6"/>
  <c r="B23" i="7"/>
  <c r="C43" i="2"/>
  <c r="B22" i="3"/>
  <c r="AG352" i="6" l="1"/>
  <c r="AH353" i="6"/>
  <c r="AG463" i="6"/>
  <c r="AH464" i="6"/>
  <c r="AH171" i="6"/>
  <c r="AG170" i="6"/>
  <c r="AG666" i="6"/>
  <c r="AH667" i="6"/>
  <c r="AH45" i="6"/>
  <c r="AG44" i="6"/>
  <c r="AG557" i="6"/>
  <c r="AH558" i="6"/>
  <c r="B24" i="7"/>
  <c r="B23" i="3"/>
  <c r="C44" i="2"/>
  <c r="AH46" i="6" l="1"/>
  <c r="AG45" i="6"/>
  <c r="AH172" i="6"/>
  <c r="AG171" i="6"/>
  <c r="AG558" i="6"/>
  <c r="AH559" i="6"/>
  <c r="AH668" i="6"/>
  <c r="AG667" i="6"/>
  <c r="AG464" i="6"/>
  <c r="AH465" i="6"/>
  <c r="AH354" i="6"/>
  <c r="AG353" i="6"/>
  <c r="B25" i="7"/>
  <c r="C45" i="2"/>
  <c r="B24" i="3"/>
  <c r="AH47" i="6" l="1"/>
  <c r="AG46" i="6"/>
  <c r="AG354" i="6"/>
  <c r="AH355" i="6"/>
  <c r="AG668" i="6"/>
  <c r="AH669" i="6"/>
  <c r="AH173" i="6"/>
  <c r="AG172" i="6"/>
  <c r="AG465" i="6"/>
  <c r="AH466" i="6"/>
  <c r="AG559" i="6"/>
  <c r="AH560" i="6"/>
  <c r="B26" i="7"/>
  <c r="B25" i="3"/>
  <c r="C46" i="2"/>
  <c r="AG560" i="6" l="1"/>
  <c r="AH561" i="6"/>
  <c r="AH356" i="6"/>
  <c r="AG355" i="6"/>
  <c r="AH174" i="6"/>
  <c r="AG173" i="6"/>
  <c r="AG466" i="6"/>
  <c r="AH467" i="6"/>
  <c r="AH670" i="6"/>
  <c r="AG669" i="6"/>
  <c r="AH48" i="6"/>
  <c r="AG47" i="6"/>
  <c r="B27" i="7"/>
  <c r="C47" i="2"/>
  <c r="B26" i="3"/>
  <c r="AG670" i="6" l="1"/>
  <c r="AH671" i="6"/>
  <c r="AH175" i="6"/>
  <c r="AG174" i="6"/>
  <c r="AG467" i="6"/>
  <c r="AH468" i="6"/>
  <c r="AH49" i="6"/>
  <c r="AG48" i="6"/>
  <c r="AG356" i="6"/>
  <c r="AH357" i="6"/>
  <c r="AG561" i="6"/>
  <c r="AH562" i="6"/>
  <c r="B28" i="7"/>
  <c r="B27" i="3"/>
  <c r="C48" i="2"/>
  <c r="AG562" i="6" l="1"/>
  <c r="AH563" i="6"/>
  <c r="AH358" i="6"/>
  <c r="AG357" i="6"/>
  <c r="AG468" i="6"/>
  <c r="AH469" i="6"/>
  <c r="AH672" i="6"/>
  <c r="AG671" i="6"/>
  <c r="AG49" i="6"/>
  <c r="AH50" i="6"/>
  <c r="AH176" i="6"/>
  <c r="AG175" i="6"/>
  <c r="B29" i="7"/>
  <c r="C49" i="2"/>
  <c r="B28" i="3"/>
  <c r="AH177" i="6" l="1"/>
  <c r="AG176" i="6"/>
  <c r="AG672" i="6"/>
  <c r="AH673" i="6"/>
  <c r="AG358" i="6"/>
  <c r="AH359" i="6"/>
  <c r="AH51" i="6"/>
  <c r="AG50" i="6"/>
  <c r="AG469" i="6"/>
  <c r="AH470" i="6"/>
  <c r="AG563" i="6"/>
  <c r="AH564" i="6"/>
  <c r="B30" i="7"/>
  <c r="B29" i="3"/>
  <c r="C50" i="2"/>
  <c r="AG564" i="6" l="1"/>
  <c r="AH565" i="6"/>
  <c r="AH674" i="6"/>
  <c r="AG673" i="6"/>
  <c r="AG51" i="6"/>
  <c r="AH52" i="6"/>
  <c r="AG470" i="6"/>
  <c r="AH471" i="6"/>
  <c r="AH360" i="6"/>
  <c r="AG359" i="6"/>
  <c r="AH178" i="6"/>
  <c r="AG177" i="6"/>
  <c r="B31" i="7"/>
  <c r="C51" i="2"/>
  <c r="B30" i="3"/>
  <c r="AG471" i="6" l="1"/>
  <c r="AH472" i="6"/>
  <c r="AG674" i="6"/>
  <c r="AH675" i="6"/>
  <c r="AH53" i="6"/>
  <c r="AG52" i="6"/>
  <c r="AG565" i="6"/>
  <c r="AH566" i="6"/>
  <c r="AH179" i="6"/>
  <c r="AG178" i="6"/>
  <c r="AG360" i="6"/>
  <c r="AH361" i="6"/>
  <c r="B32" i="7"/>
  <c r="B31" i="3"/>
  <c r="C52" i="2"/>
  <c r="AG472" i="6" l="1"/>
  <c r="AH473" i="6"/>
  <c r="AH362" i="6"/>
  <c r="AG361" i="6"/>
  <c r="AG566" i="6"/>
  <c r="AH567" i="6"/>
  <c r="AH676" i="6"/>
  <c r="AG675" i="6"/>
  <c r="AH180" i="6"/>
  <c r="AG179" i="6"/>
  <c r="AG53" i="6"/>
  <c r="AH54" i="6"/>
  <c r="B32" i="3"/>
  <c r="B33" i="7"/>
  <c r="C53" i="2"/>
  <c r="AH55" i="6" l="1"/>
  <c r="AG54" i="6"/>
  <c r="AG567" i="6"/>
  <c r="AH568" i="6"/>
  <c r="AG473" i="6"/>
  <c r="AH474" i="6"/>
  <c r="AG676" i="6"/>
  <c r="AH677" i="6"/>
  <c r="AG362" i="6"/>
  <c r="AH363" i="6"/>
  <c r="AH181" i="6"/>
  <c r="AG180" i="6"/>
  <c r="B33" i="3"/>
  <c r="B34" i="7"/>
  <c r="C54" i="2"/>
  <c r="AH364" i="6" l="1"/>
  <c r="AG363" i="6"/>
  <c r="AG474" i="6"/>
  <c r="AH475" i="6"/>
  <c r="AH678" i="6"/>
  <c r="AG677" i="6"/>
  <c r="AG568" i="6"/>
  <c r="AH569" i="6"/>
  <c r="AH182" i="6"/>
  <c r="AG181" i="6"/>
  <c r="AG55" i="6"/>
  <c r="AH56" i="6"/>
  <c r="B34" i="3"/>
  <c r="B35" i="7"/>
  <c r="C55" i="2"/>
  <c r="AG569" i="6" l="1"/>
  <c r="AH570" i="6"/>
  <c r="AH57" i="6"/>
  <c r="AG56" i="6"/>
  <c r="AG475" i="6"/>
  <c r="AH476" i="6"/>
  <c r="AG476" i="6" s="1"/>
  <c r="AH183" i="6"/>
  <c r="AG182" i="6"/>
  <c r="AG678" i="6"/>
  <c r="AH679" i="6"/>
  <c r="AG364" i="6"/>
  <c r="AH365" i="6"/>
  <c r="AG365" i="6" s="1"/>
  <c r="B35" i="3"/>
  <c r="B36" i="7"/>
  <c r="C56" i="2"/>
  <c r="AG57" i="6" l="1"/>
  <c r="AH58" i="6"/>
  <c r="AH680" i="6"/>
  <c r="AG679" i="6"/>
  <c r="AG570" i="6"/>
  <c r="AH571" i="6"/>
  <c r="AH184" i="6"/>
  <c r="AG183" i="6"/>
  <c r="B36" i="3"/>
  <c r="B37" i="7"/>
  <c r="C57" i="2"/>
  <c r="AH185" i="6" l="1"/>
  <c r="AG184" i="6"/>
  <c r="AG680" i="6"/>
  <c r="AH681" i="6"/>
  <c r="AG571" i="6"/>
  <c r="AH572" i="6"/>
  <c r="AG58" i="6"/>
  <c r="AH59" i="6"/>
  <c r="B37" i="3"/>
  <c r="B38" i="7"/>
  <c r="C58" i="2"/>
  <c r="AH60" i="6" l="1"/>
  <c r="AG59" i="6"/>
  <c r="AH682" i="6"/>
  <c r="AG681" i="6"/>
  <c r="AG572" i="6"/>
  <c r="AH573" i="6"/>
  <c r="AH186" i="6"/>
  <c r="AG185" i="6"/>
  <c r="B38" i="3"/>
  <c r="B39" i="7"/>
  <c r="C59" i="2"/>
  <c r="AH187" i="6" l="1"/>
  <c r="AG186" i="6"/>
  <c r="AG682" i="6"/>
  <c r="AH683" i="6"/>
  <c r="AG573" i="6"/>
  <c r="AH574" i="6"/>
  <c r="AH61" i="6"/>
  <c r="AG60" i="6"/>
  <c r="B39" i="3"/>
  <c r="B40" i="7"/>
  <c r="C60" i="2"/>
  <c r="AH684" i="6" l="1"/>
  <c r="AG683" i="6"/>
  <c r="AG61" i="6"/>
  <c r="AH62" i="6"/>
  <c r="AG574" i="6"/>
  <c r="AH575" i="6"/>
  <c r="AH188" i="6"/>
  <c r="AG187" i="6"/>
  <c r="B40" i="3"/>
  <c r="B41" i="7"/>
  <c r="C61" i="2"/>
  <c r="AG62" i="6" l="1"/>
  <c r="AH63" i="6"/>
  <c r="AH189" i="6"/>
  <c r="AG188" i="6"/>
  <c r="AG575" i="6"/>
  <c r="AH576" i="6"/>
  <c r="AG684" i="6"/>
  <c r="AH685" i="6"/>
  <c r="B41" i="3"/>
  <c r="B42" i="7"/>
  <c r="C62" i="2"/>
  <c r="AH190" i="6" l="1"/>
  <c r="AG189" i="6"/>
  <c r="AG576" i="6"/>
  <c r="AH577" i="6"/>
  <c r="AG63" i="6"/>
  <c r="AH64" i="6"/>
  <c r="AH686" i="6"/>
  <c r="AG685" i="6"/>
  <c r="B42" i="3"/>
  <c r="B43" i="7"/>
  <c r="C63" i="2"/>
  <c r="AG577" i="6" l="1"/>
  <c r="AH578" i="6"/>
  <c r="AG686" i="6"/>
  <c r="AH687" i="6"/>
  <c r="AG64" i="6"/>
  <c r="AH65" i="6"/>
  <c r="AH191" i="6"/>
  <c r="AG190" i="6"/>
  <c r="B43" i="3"/>
  <c r="B44" i="7"/>
  <c r="C64" i="2"/>
  <c r="AH66" i="6" l="1"/>
  <c r="AG65" i="6"/>
  <c r="AG578" i="6"/>
  <c r="AH579" i="6"/>
  <c r="AH688" i="6"/>
  <c r="AG687" i="6"/>
  <c r="AH192" i="6"/>
  <c r="AG191" i="6"/>
  <c r="B44" i="3"/>
  <c r="B45" i="7"/>
  <c r="C65" i="2"/>
  <c r="AG579" i="6" l="1"/>
  <c r="AH580" i="6"/>
  <c r="AH193" i="6"/>
  <c r="AG192" i="6"/>
  <c r="AG688" i="6"/>
  <c r="AH689" i="6"/>
  <c r="AG66" i="6"/>
  <c r="AH67" i="6"/>
  <c r="B45" i="3"/>
  <c r="B46" i="7"/>
  <c r="C66" i="2"/>
  <c r="AG67" i="6" l="1"/>
  <c r="AH68" i="6"/>
  <c r="AH194" i="6"/>
  <c r="AG193" i="6"/>
  <c r="AH690" i="6"/>
  <c r="AG689" i="6"/>
  <c r="AG580" i="6"/>
  <c r="AH581" i="6"/>
  <c r="B46" i="3"/>
  <c r="B47" i="7"/>
  <c r="C67" i="2"/>
  <c r="AG581" i="6" l="1"/>
  <c r="AH582" i="6"/>
  <c r="AG68" i="6"/>
  <c r="AH69" i="6"/>
  <c r="AH195" i="6"/>
  <c r="AG194" i="6"/>
  <c r="AG690" i="6"/>
  <c r="AH691" i="6"/>
  <c r="B47" i="3"/>
  <c r="B48" i="7"/>
  <c r="C68" i="2"/>
  <c r="AG582" i="6" l="1"/>
  <c r="AH583" i="6"/>
  <c r="AH692" i="6"/>
  <c r="AG691" i="6"/>
  <c r="AG69" i="6"/>
  <c r="AH70" i="6"/>
  <c r="AH196" i="6"/>
  <c r="AG195" i="6"/>
  <c r="B48" i="3"/>
  <c r="B49" i="7"/>
  <c r="C69" i="2"/>
  <c r="AH197" i="6" l="1"/>
  <c r="AG196" i="6"/>
  <c r="AG692" i="6"/>
  <c r="AH693" i="6"/>
  <c r="AG70" i="6"/>
  <c r="AH71" i="6"/>
  <c r="AG583" i="6"/>
  <c r="AH584" i="6"/>
  <c r="B49" i="3"/>
  <c r="B50" i="7"/>
  <c r="C70" i="2"/>
  <c r="AG584" i="6" l="1"/>
  <c r="AH585" i="6"/>
  <c r="AH694" i="6"/>
  <c r="AG693" i="6"/>
  <c r="AG71" i="6"/>
  <c r="AH72" i="6"/>
  <c r="AH198" i="6"/>
  <c r="AG197" i="6"/>
  <c r="B50" i="3"/>
  <c r="B51" i="7"/>
  <c r="C71" i="2"/>
  <c r="AH199" i="6" l="1"/>
  <c r="AG198" i="6"/>
  <c r="AG694" i="6"/>
  <c r="AH695" i="6"/>
  <c r="AG72" i="6"/>
  <c r="AH73" i="6"/>
  <c r="AG585" i="6"/>
  <c r="AH586" i="6"/>
  <c r="B51" i="3"/>
  <c r="B52" i="7"/>
  <c r="AH696" i="6" l="1"/>
  <c r="AG695" i="6"/>
  <c r="AG73" i="6"/>
  <c r="AH74" i="6"/>
  <c r="AG586" i="6"/>
  <c r="AH587" i="6"/>
  <c r="AH200" i="6"/>
  <c r="AG199" i="6"/>
  <c r="AG74" i="6" l="1"/>
  <c r="AH75" i="6"/>
  <c r="AG587" i="6"/>
  <c r="AH588" i="6"/>
  <c r="AH201" i="6"/>
  <c r="AG200" i="6"/>
  <c r="AG696" i="6"/>
  <c r="AH697" i="6"/>
  <c r="AH202" i="6" l="1"/>
  <c r="AG201" i="6"/>
  <c r="AH698" i="6"/>
  <c r="AG697" i="6"/>
  <c r="AG588" i="6"/>
  <c r="AH589" i="6"/>
  <c r="AG75" i="6"/>
  <c r="AH76" i="6"/>
  <c r="Q5" i="7"/>
  <c r="AG698" i="6" l="1"/>
  <c r="AH699" i="6"/>
  <c r="AG589" i="6"/>
  <c r="AH590" i="6"/>
  <c r="AG76" i="6"/>
  <c r="AH77" i="6"/>
  <c r="AH203" i="6"/>
  <c r="AG202" i="6"/>
  <c r="R24" i="2"/>
  <c r="Q4" i="3" s="1"/>
  <c r="AG77" i="6" l="1"/>
  <c r="AH78" i="6"/>
  <c r="AH700" i="6"/>
  <c r="AG699" i="6"/>
  <c r="AG590" i="6"/>
  <c r="AH591" i="6"/>
  <c r="AH204" i="6"/>
  <c r="AG203" i="6"/>
  <c r="AH205" i="6" l="1"/>
  <c r="AG204" i="6"/>
  <c r="AG700" i="6"/>
  <c r="AH701" i="6"/>
  <c r="AH79" i="6"/>
  <c r="AG78" i="6"/>
  <c r="AG591" i="6"/>
  <c r="AH592" i="6"/>
  <c r="AG592" i="6" l="1"/>
  <c r="AH593" i="6"/>
  <c r="AH702" i="6"/>
  <c r="AG701" i="6"/>
  <c r="AH80" i="6"/>
  <c r="AG79" i="6"/>
  <c r="AH206" i="6"/>
  <c r="AG205" i="6"/>
  <c r="AH207" i="6" l="1"/>
  <c r="AG206" i="6"/>
  <c r="AG702" i="6"/>
  <c r="AH703" i="6"/>
  <c r="AG593" i="6"/>
  <c r="AH594" i="6"/>
  <c r="AH81" i="6"/>
  <c r="AG80" i="6"/>
  <c r="AH704" i="6" l="1"/>
  <c r="AG703" i="6"/>
  <c r="AH82" i="6"/>
  <c r="AG81" i="6"/>
  <c r="AH208" i="6"/>
  <c r="AG207" i="6"/>
  <c r="AG594" i="6"/>
  <c r="AH595" i="6"/>
  <c r="AH209" i="6" l="1"/>
  <c r="AG208" i="6"/>
  <c r="AH83" i="6"/>
  <c r="AG82" i="6"/>
  <c r="AG595" i="6"/>
  <c r="AH596" i="6"/>
  <c r="AG704" i="6"/>
  <c r="AH705" i="6"/>
  <c r="AH706" i="6" l="1"/>
  <c r="AG705" i="6"/>
  <c r="AG596" i="6"/>
  <c r="AH597" i="6"/>
  <c r="AH210" i="6"/>
  <c r="AG209" i="6"/>
  <c r="AH84" i="6"/>
  <c r="AG83" i="6"/>
  <c r="AH85" i="6" l="1"/>
  <c r="AG84" i="6"/>
  <c r="AH211" i="6"/>
  <c r="AG210" i="6"/>
  <c r="AG706" i="6"/>
  <c r="AH707" i="6"/>
  <c r="AG597" i="6"/>
  <c r="AH598" i="6"/>
  <c r="AH212" i="6" l="1"/>
  <c r="AG211" i="6"/>
  <c r="AG598" i="6"/>
  <c r="AH599" i="6"/>
  <c r="AH708" i="6"/>
  <c r="AG707" i="6"/>
  <c r="AG85" i="6"/>
  <c r="AH86" i="6"/>
  <c r="AG86" i="6" l="1"/>
  <c r="AH87" i="6"/>
  <c r="AG599" i="6"/>
  <c r="AH600" i="6"/>
  <c r="AG708" i="6"/>
  <c r="AH709" i="6"/>
  <c r="AH213" i="6"/>
  <c r="AG212" i="6"/>
  <c r="AG600" i="6" l="1"/>
  <c r="AH601" i="6"/>
  <c r="AH214" i="6"/>
  <c r="AG213" i="6"/>
  <c r="AH710" i="6"/>
  <c r="AG709" i="6"/>
  <c r="AG87" i="6"/>
  <c r="AH88" i="6"/>
  <c r="AH215" i="6" l="1"/>
  <c r="AG214" i="6"/>
  <c r="AG601" i="6"/>
  <c r="AH602" i="6"/>
  <c r="AG602" i="6" s="1"/>
  <c r="AG88" i="6"/>
  <c r="AH89" i="6"/>
  <c r="AG710" i="6"/>
  <c r="AH711" i="6"/>
  <c r="AG89" i="6" l="1"/>
  <c r="AH90" i="6"/>
  <c r="AH712" i="6"/>
  <c r="AG711" i="6"/>
  <c r="AH216" i="6"/>
  <c r="AG215" i="6"/>
  <c r="AG712" i="6" l="1"/>
  <c r="AH713" i="6"/>
  <c r="AG90" i="6"/>
  <c r="AH91" i="6"/>
  <c r="AH217" i="6"/>
  <c r="AG216" i="6"/>
  <c r="AG91" i="6" l="1"/>
  <c r="AH92" i="6"/>
  <c r="AH714" i="6"/>
  <c r="AG713" i="6"/>
  <c r="AH218" i="6"/>
  <c r="AG217" i="6"/>
  <c r="AG714" i="6" l="1"/>
  <c r="AH715" i="6"/>
  <c r="AH93" i="6"/>
  <c r="AG92" i="6"/>
  <c r="AH219" i="6"/>
  <c r="AG218" i="6"/>
  <c r="AH94" i="6" l="1"/>
  <c r="AG93" i="6"/>
  <c r="AH716" i="6"/>
  <c r="AG715" i="6"/>
  <c r="AH220" i="6"/>
  <c r="AG219" i="6"/>
  <c r="AG716" i="6" l="1"/>
  <c r="AH717" i="6"/>
  <c r="AH221" i="6"/>
  <c r="AG220" i="6"/>
  <c r="AG94" i="6"/>
  <c r="AH95" i="6"/>
  <c r="AH222" i="6" l="1"/>
  <c r="AG221" i="6"/>
  <c r="AG95" i="6"/>
  <c r="AH96" i="6"/>
  <c r="AH718" i="6"/>
  <c r="AG717" i="6"/>
  <c r="AH97" i="6" l="1"/>
  <c r="AG96" i="6"/>
  <c r="AG718" i="6"/>
  <c r="AH719" i="6"/>
  <c r="AH223" i="6"/>
  <c r="AG222" i="6"/>
  <c r="AH720" i="6" l="1"/>
  <c r="AG719" i="6"/>
  <c r="AH224" i="6"/>
  <c r="AG223" i="6"/>
  <c r="AH98" i="6"/>
  <c r="AG97" i="6"/>
  <c r="AH225" i="6" l="1"/>
  <c r="AG224" i="6"/>
  <c r="AH99" i="6"/>
  <c r="AG98" i="6"/>
  <c r="AG720" i="6"/>
  <c r="AH721" i="6"/>
  <c r="AH100" i="6" l="1"/>
  <c r="AG99" i="6"/>
  <c r="AH722" i="6"/>
  <c r="AG721" i="6"/>
  <c r="AH226" i="6"/>
  <c r="AG225" i="6"/>
  <c r="AG722" i="6" l="1"/>
  <c r="AH723" i="6"/>
  <c r="AH227" i="6"/>
  <c r="AG226" i="6"/>
  <c r="AH101" i="6"/>
  <c r="AG100" i="6"/>
  <c r="AH228" i="6" l="1"/>
  <c r="AG227" i="6"/>
  <c r="AH724" i="6"/>
  <c r="AG723" i="6"/>
  <c r="AH102" i="6"/>
  <c r="AG101" i="6"/>
  <c r="AG724" i="6" l="1"/>
  <c r="AH725" i="6"/>
  <c r="AH103" i="6"/>
  <c r="AG102" i="6"/>
  <c r="AH229" i="6"/>
  <c r="AG228" i="6"/>
  <c r="AH104" i="6" l="1"/>
  <c r="AG103" i="6"/>
  <c r="AH726" i="6"/>
  <c r="AG725" i="6"/>
  <c r="AH230" i="6"/>
  <c r="AG229" i="6"/>
  <c r="AG726" i="6" l="1"/>
  <c r="AH727" i="6"/>
  <c r="AH231" i="6"/>
  <c r="AG230" i="6"/>
  <c r="AH105" i="6"/>
  <c r="AG104" i="6"/>
  <c r="AH232" i="6" l="1"/>
  <c r="AG231" i="6"/>
  <c r="AH728" i="6"/>
  <c r="AG727" i="6"/>
  <c r="AH106" i="6"/>
  <c r="AG105" i="6"/>
  <c r="AG728" i="6" l="1"/>
  <c r="AH107" i="6"/>
  <c r="AG106" i="6"/>
  <c r="AH233" i="6"/>
  <c r="AG232" i="6"/>
  <c r="AH234" i="6" l="1"/>
  <c r="AG233" i="6"/>
  <c r="AH108" i="6"/>
  <c r="AG107" i="6"/>
  <c r="AH235" i="6" l="1"/>
  <c r="AG234" i="6"/>
  <c r="AH109" i="6"/>
  <c r="AG108" i="6"/>
  <c r="AH110" i="6" l="1"/>
  <c r="AG109" i="6"/>
  <c r="AH236" i="6"/>
  <c r="AG235" i="6"/>
  <c r="AH237" i="6" l="1"/>
  <c r="AG236" i="6"/>
  <c r="AH111" i="6"/>
  <c r="AG110" i="6"/>
  <c r="AH112" i="6" l="1"/>
  <c r="AG111" i="6"/>
  <c r="AH238" i="6"/>
  <c r="AG237" i="6"/>
  <c r="AH239" i="6" l="1"/>
  <c r="AG238" i="6"/>
  <c r="AH113" i="6"/>
  <c r="AG112" i="6"/>
  <c r="AG113" i="6" l="1"/>
  <c r="AH114" i="6"/>
  <c r="AH240" i="6"/>
  <c r="AG239" i="6"/>
  <c r="AH115" i="6" l="1"/>
  <c r="AG114" i="6"/>
  <c r="AH241" i="6"/>
  <c r="AG240" i="6"/>
  <c r="AH242" i="6" l="1"/>
  <c r="AG241" i="6"/>
  <c r="AH116" i="6"/>
  <c r="AG115" i="6"/>
  <c r="AH243" i="6" l="1"/>
  <c r="AG242" i="6"/>
  <c r="AH117" i="6"/>
  <c r="AG116" i="6"/>
  <c r="AH118" i="6" l="1"/>
  <c r="AG117" i="6"/>
  <c r="AH244" i="6"/>
  <c r="AG243" i="6"/>
  <c r="AH245" i="6" l="1"/>
  <c r="AG244" i="6"/>
  <c r="AH119" i="6"/>
  <c r="AG118" i="6"/>
  <c r="AH120" i="6" l="1"/>
  <c r="AG119" i="6"/>
  <c r="AH246" i="6"/>
  <c r="AG245" i="6"/>
  <c r="AH247" i="6" l="1"/>
  <c r="AG246" i="6"/>
  <c r="AH121" i="6"/>
  <c r="AG120" i="6"/>
  <c r="AH122" i="6" l="1"/>
  <c r="AG121" i="6"/>
  <c r="AH248" i="6"/>
  <c r="AG247" i="6"/>
  <c r="AH249" i="6" l="1"/>
  <c r="AG248" i="6"/>
  <c r="AH123" i="6"/>
  <c r="AG122" i="6"/>
  <c r="AH124" i="6" l="1"/>
  <c r="AG123" i="6"/>
  <c r="AH250" i="6"/>
  <c r="AG249" i="6"/>
  <c r="AH251" i="6" l="1"/>
  <c r="AG250" i="6"/>
  <c r="AH125" i="6"/>
  <c r="AG124" i="6"/>
  <c r="AH126" i="6" l="1"/>
  <c r="AG125" i="6"/>
  <c r="AH252" i="6"/>
  <c r="AG251" i="6"/>
  <c r="AH253" i="6" l="1"/>
  <c r="AG252" i="6"/>
  <c r="AH127" i="6"/>
  <c r="AG126" i="6"/>
  <c r="AH128" i="6" l="1"/>
  <c r="AG128" i="6" s="1"/>
  <c r="AG127" i="6"/>
  <c r="AH254" i="6"/>
  <c r="AG253" i="6"/>
  <c r="AG254" i="6" l="1"/>
  <c r="K7" i="7"/>
  <c r="W7" i="7" s="1"/>
  <c r="Q7" i="7" s="1"/>
  <c r="R26" i="2" s="1"/>
  <c r="Q6" i="3" s="1"/>
  <c r="K10" i="7"/>
  <c r="W10" i="7" s="1"/>
  <c r="Q10" i="7" s="1"/>
  <c r="R29" i="2" s="1"/>
  <c r="Q9" i="3" s="1"/>
  <c r="K27" i="7"/>
  <c r="W27" i="7" s="1"/>
  <c r="K8" i="7"/>
  <c r="W8" i="7" s="1"/>
  <c r="Q8" i="7" s="1"/>
  <c r="R27" i="2" s="1"/>
  <c r="Q7" i="3" s="1"/>
  <c r="K41" i="7"/>
  <c r="W41" i="7" s="1"/>
  <c r="K5" i="7"/>
  <c r="W5" i="7" s="1"/>
  <c r="K9" i="7"/>
  <c r="W9" i="7" s="1"/>
  <c r="Q9" i="7" s="1"/>
  <c r="R28" i="2" s="1"/>
  <c r="Q8" i="3" s="1"/>
  <c r="K14" i="7"/>
  <c r="W14" i="7" s="1"/>
  <c r="Q14" i="7" s="1"/>
  <c r="R33" i="2" s="1"/>
  <c r="Q13" i="3" s="1"/>
  <c r="K44" i="7"/>
  <c r="W44" i="7" s="1"/>
  <c r="K37" i="7"/>
  <c r="W37" i="7" s="1"/>
  <c r="K34" i="7"/>
  <c r="W34" i="7" s="1"/>
  <c r="K47" i="7"/>
  <c r="W47" i="7" s="1"/>
  <c r="K20" i="7"/>
  <c r="W20" i="7" s="1"/>
  <c r="Q20" i="7" s="1"/>
  <c r="R39" i="2" s="1"/>
  <c r="Q19" i="3" s="1"/>
  <c r="K11" i="7"/>
  <c r="W11" i="7" s="1"/>
  <c r="Q11" i="7" s="1"/>
  <c r="R30" i="2" s="1"/>
  <c r="Q10" i="3" s="1"/>
  <c r="K45" i="7"/>
  <c r="W45" i="7" s="1"/>
  <c r="K12" i="7"/>
  <c r="W12" i="7" s="1"/>
  <c r="Q12" i="7" s="1"/>
  <c r="R31" i="2" s="1"/>
  <c r="Q11" i="3" s="1"/>
  <c r="K49" i="7"/>
  <c r="W49" i="7" s="1"/>
  <c r="K52" i="7"/>
  <c r="W52" i="7" s="1"/>
  <c r="K25" i="7"/>
  <c r="W25" i="7" s="1"/>
  <c r="K17" i="7"/>
  <c r="W17" i="7" s="1"/>
  <c r="Q17" i="7" s="1"/>
  <c r="R36" i="2" s="1"/>
  <c r="Q16" i="3" s="1"/>
  <c r="K33" i="7"/>
  <c r="W33" i="7" s="1"/>
  <c r="K13" i="7"/>
  <c r="W13" i="7" s="1"/>
  <c r="Q13" i="7" s="1"/>
  <c r="R32" i="2" s="1"/>
  <c r="Q12" i="3" s="1"/>
  <c r="K39" i="7"/>
  <c r="W39" i="7" s="1"/>
  <c r="K40" i="7"/>
  <c r="W40" i="7" s="1"/>
  <c r="K29" i="7"/>
  <c r="W29" i="7" s="1"/>
  <c r="K22" i="7"/>
  <c r="W22" i="7" s="1"/>
  <c r="Q22" i="7" s="1"/>
  <c r="R41" i="2" s="1"/>
  <c r="Q21" i="3" s="1"/>
  <c r="K6" i="7"/>
  <c r="W6" i="7" s="1"/>
  <c r="Q6" i="7" s="1"/>
  <c r="R25" i="2" s="1"/>
  <c r="Q5" i="3" s="1"/>
  <c r="K31" i="7"/>
  <c r="W31" i="7" s="1"/>
  <c r="K30" i="7"/>
  <c r="W30" i="7" s="1"/>
  <c r="K50" i="7"/>
  <c r="W50" i="7" s="1"/>
  <c r="K46" i="7"/>
  <c r="W46" i="7" s="1"/>
  <c r="K26" i="7"/>
  <c r="W26" i="7" s="1"/>
  <c r="K24" i="7"/>
  <c r="W24" i="7" s="1"/>
  <c r="Q24" i="7" s="1"/>
  <c r="R43" i="2" s="1"/>
  <c r="Q23" i="3" s="1"/>
  <c r="K42" i="7"/>
  <c r="W42" i="7" s="1"/>
  <c r="K32" i="7"/>
  <c r="W32" i="7" s="1"/>
  <c r="K35" i="7"/>
  <c r="W35" i="7" s="1"/>
  <c r="K21" i="7"/>
  <c r="W21" i="7" s="1"/>
  <c r="Q21" i="7" s="1"/>
  <c r="R40" i="2" s="1"/>
  <c r="Q20" i="3" s="1"/>
  <c r="K28" i="7"/>
  <c r="W28" i="7" s="1"/>
  <c r="K36" i="7"/>
  <c r="W36" i="7" s="1"/>
  <c r="K19" i="7"/>
  <c r="W19" i="7" s="1"/>
  <c r="Q19" i="7" s="1"/>
  <c r="R38" i="2" s="1"/>
  <c r="Q18" i="3" s="1"/>
  <c r="K16" i="7"/>
  <c r="W16" i="7" s="1"/>
  <c r="Q16" i="7" s="1"/>
  <c r="R35" i="2" s="1"/>
  <c r="Q15" i="3" s="1"/>
  <c r="K38" i="7"/>
  <c r="W38" i="7" s="1"/>
  <c r="K4" i="7"/>
  <c r="W4" i="7" s="1"/>
  <c r="Q4" i="7" s="1"/>
  <c r="R23" i="2" s="1"/>
  <c r="Q3" i="3" s="1"/>
  <c r="K48" i="7"/>
  <c r="W48" i="7" s="1"/>
  <c r="K3" i="7"/>
  <c r="W3" i="7" s="1"/>
  <c r="K18" i="7"/>
  <c r="W18" i="7" s="1"/>
  <c r="Q18" i="7" s="1"/>
  <c r="R37" i="2" s="1"/>
  <c r="Q17" i="3" s="1"/>
  <c r="K23" i="7"/>
  <c r="W23" i="7" s="1"/>
  <c r="Q23" i="7" s="1"/>
  <c r="R42" i="2" s="1"/>
  <c r="Q22" i="3" s="1"/>
  <c r="K51" i="7"/>
  <c r="W51" i="7" s="1"/>
  <c r="K15" i="7"/>
  <c r="W15" i="7" s="1"/>
  <c r="K43" i="7"/>
  <c r="W43" i="7" s="1"/>
  <c r="Q3" i="7" l="1"/>
  <c r="R22" i="2" s="1"/>
  <c r="Q2" i="3" s="1"/>
</calcChain>
</file>

<file path=xl/sharedStrings.xml><?xml version="1.0" encoding="utf-8"?>
<sst xmlns="http://schemas.openxmlformats.org/spreadsheetml/2006/main" count="2656" uniqueCount="591">
  <si>
    <t>Id</t>
  </si>
  <si>
    <t>Deelnemer nr</t>
  </si>
  <si>
    <t>Roepnaam</t>
  </si>
  <si>
    <t>Achternaam</t>
  </si>
  <si>
    <t>geslacht</t>
  </si>
  <si>
    <t>geboortedatum</t>
  </si>
  <si>
    <t>Leeftijd</t>
  </si>
  <si>
    <t>Jeu/Jun/Sen</t>
  </si>
  <si>
    <t>Gup/Dan</t>
  </si>
  <si>
    <t>Klasse</t>
  </si>
  <si>
    <t>Gewicht</t>
  </si>
  <si>
    <t>Lengte</t>
  </si>
  <si>
    <t>Tuls</t>
  </si>
  <si>
    <t>poule Tuls</t>
  </si>
  <si>
    <t>uitslag Tuls</t>
  </si>
  <si>
    <t>Sparren</t>
  </si>
  <si>
    <t>poule Sparren</t>
  </si>
  <si>
    <t>uitslag Sparren</t>
  </si>
  <si>
    <t>School</t>
  </si>
  <si>
    <t>inschrijfgeld</t>
  </si>
  <si>
    <t>verbergen</t>
  </si>
  <si>
    <t>verplicht</t>
  </si>
  <si>
    <t>automatisch</t>
  </si>
  <si>
    <t>sen = vanaf 18jr</t>
  </si>
  <si>
    <t>A Klasse = vanaf 4e Gup</t>
  </si>
  <si>
    <t>B Klasse = t/m 5e Gup</t>
  </si>
  <si>
    <t>AA klasse = vanaf 2e Dan</t>
  </si>
  <si>
    <t>keuze veld</t>
  </si>
  <si>
    <t>ja</t>
  </si>
  <si>
    <t>nee</t>
  </si>
  <si>
    <t>10e Gup</t>
  </si>
  <si>
    <t>09e Gup</t>
  </si>
  <si>
    <t>02e Dan</t>
  </si>
  <si>
    <t>03e Dan</t>
  </si>
  <si>
    <t>04e Dan</t>
  </si>
  <si>
    <t>08e Gup</t>
  </si>
  <si>
    <t>nav kolom "G"</t>
  </si>
  <si>
    <t>nav kolom "F"</t>
  </si>
  <si>
    <t xml:space="preserve">automatsch </t>
  </si>
  <si>
    <t xml:space="preserve">nav kolom "I" </t>
  </si>
  <si>
    <t>*</t>
  </si>
  <si>
    <t>zodra betreffende kolom wordt ingevuld wordt deze weer wit</t>
  </si>
  <si>
    <t>Wanneer roepnaam wordt ingevuld spring alle verplichte velden op rood</t>
  </si>
  <si>
    <t>datum toernooi</t>
  </si>
  <si>
    <t>Ik heb WAAR &amp; ONWAAR nodig voor acces</t>
  </si>
  <si>
    <t>Kan dat ??</t>
  </si>
  <si>
    <t>Beveiligd document !!?</t>
  </si>
  <si>
    <t>evt keuze veld ??</t>
  </si>
  <si>
    <t>Sportschool</t>
  </si>
  <si>
    <t xml:space="preserve">Telefoonnummer           </t>
  </si>
  <si>
    <t>Contactpersoon</t>
  </si>
  <si>
    <t xml:space="preserve">E-mailadres      </t>
  </si>
  <si>
    <t>Coaches</t>
  </si>
  <si>
    <t>Scheidsrechters</t>
  </si>
  <si>
    <t>1:</t>
  </si>
  <si>
    <t>2:</t>
  </si>
  <si>
    <t>3:</t>
  </si>
  <si>
    <t>4:</t>
  </si>
  <si>
    <t>Graad</t>
  </si>
  <si>
    <t>(a) - (b) - (c) - (d)</t>
  </si>
  <si>
    <t>07e Gup</t>
  </si>
  <si>
    <t>06e Gup</t>
  </si>
  <si>
    <t>05e Gup</t>
  </si>
  <si>
    <t>04e Gup</t>
  </si>
  <si>
    <t>03e Gup</t>
  </si>
  <si>
    <t>02e Gup</t>
  </si>
  <si>
    <t>01e Gup</t>
  </si>
  <si>
    <t>01e Dan</t>
  </si>
  <si>
    <t>Maak keuze ↓</t>
  </si>
  <si>
    <t>Man</t>
  </si>
  <si>
    <t>Vrouw</t>
  </si>
  <si>
    <t>Ja</t>
  </si>
  <si>
    <t>Nee</t>
  </si>
  <si>
    <t>Budoclub Voorburg</t>
  </si>
  <si>
    <t>Ped's Sport Centre</t>
  </si>
  <si>
    <t>Taekwon-Do School Martowirono</t>
  </si>
  <si>
    <t>Taekwon-Do School Matsoki</t>
  </si>
  <si>
    <t>Taekwon-Do Tiger Academy</t>
  </si>
  <si>
    <t>Taekwon-Do Vereniging Baukdu</t>
  </si>
  <si>
    <t>Taekwon-Do Vereniging Gae Baek</t>
  </si>
  <si>
    <t>Taekwon-Do Vereniging Hwa Rangdo</t>
  </si>
  <si>
    <t>Taekwon-Do Vereniging Leerdam</t>
  </si>
  <si>
    <t>Taekwon-Do Waterland</t>
  </si>
  <si>
    <t>Taekyon Berghem</t>
  </si>
  <si>
    <t>Vitae Taekwon-Do</t>
  </si>
  <si>
    <t>Berekening inschrijfgeld</t>
  </si>
  <si>
    <t xml:space="preserve"> ↓Maak keuze</t>
  </si>
  <si>
    <t>dd-mm-yy</t>
  </si>
  <si>
    <t>Sabum Johan Groen</t>
  </si>
  <si>
    <t>Sahyun Paul Dekker</t>
  </si>
  <si>
    <t>Sabum Fred Ton</t>
  </si>
  <si>
    <t>Sabum Marcel Hugoosgift</t>
  </si>
  <si>
    <t>Sabum Boy Ronald Tuasuun</t>
  </si>
  <si>
    <t>Sabum Edwin Lieben</t>
  </si>
  <si>
    <t>Sahyun Chris Eikenhorst</t>
  </si>
  <si>
    <t>Sabum Peter Vergroesen</t>
  </si>
  <si>
    <t>info@baukdu.nl</t>
  </si>
  <si>
    <t>daeryon@ziggo.nl</t>
  </si>
  <si>
    <t>Robert Schoots</t>
  </si>
  <si>
    <t>wedstrijdcoordinator@hwa-rangdo.nl</t>
  </si>
  <si>
    <t>matsoki.tk@gmail.com</t>
  </si>
  <si>
    <t>f.ton@chello.nl</t>
  </si>
  <si>
    <t>E.Lieben@noord.amsterdam.nl</t>
  </si>
  <si>
    <t>Sabum Claudia Martowirono e/o Sabum Raymond Eikema</t>
  </si>
  <si>
    <t>info@tkdweb.nl</t>
  </si>
  <si>
    <t>boytuasuun@hotmail.com</t>
  </si>
  <si>
    <t>petervergroesen@taekwondo-international.nl</t>
  </si>
  <si>
    <t>Taekwon-Do School Daeryon</t>
  </si>
  <si>
    <t>Tuls Jeugd</t>
  </si>
  <si>
    <t>Tuls Junioren</t>
  </si>
  <si>
    <t>JJB</t>
  </si>
  <si>
    <t>Jeugd Jongens B-Klasse</t>
  </si>
  <si>
    <t>jeugd</t>
  </si>
  <si>
    <t>JMB</t>
  </si>
  <si>
    <t>Jeugd Meisjes B-Klasse</t>
  </si>
  <si>
    <t>junior</t>
  </si>
  <si>
    <t>senior</t>
  </si>
  <si>
    <t>JJA</t>
  </si>
  <si>
    <t>Jeugd Jongens A-Klasse</t>
  </si>
  <si>
    <t>JMA</t>
  </si>
  <si>
    <t>Jeugd Meisjes A-Klasse</t>
  </si>
  <si>
    <t>man</t>
  </si>
  <si>
    <t>vrouw</t>
  </si>
  <si>
    <t>JHB</t>
  </si>
  <si>
    <t>Junioren Heren B-Klasse</t>
  </si>
  <si>
    <t>JHA 3e Dan +</t>
  </si>
  <si>
    <t>JDB</t>
  </si>
  <si>
    <t>Junioren Dames B-Klasse</t>
  </si>
  <si>
    <t>JHA</t>
  </si>
  <si>
    <t>Junioren Heren A-Klasse</t>
  </si>
  <si>
    <t>JDA</t>
  </si>
  <si>
    <t>Junioren Dames A-Klasse</t>
  </si>
  <si>
    <t>SHB</t>
  </si>
  <si>
    <t>Senioren Heren B-Klasse</t>
  </si>
  <si>
    <t>SDB</t>
  </si>
  <si>
    <t>Senioren Dames B-Klasse</t>
  </si>
  <si>
    <t>JDA 3e Dan +</t>
  </si>
  <si>
    <t>SHA</t>
  </si>
  <si>
    <t>Senioren Heren A-Klasse</t>
  </si>
  <si>
    <t>SDA</t>
  </si>
  <si>
    <t>Senioren Dames A-Klasse</t>
  </si>
  <si>
    <t>Sparren Jeugd</t>
  </si>
  <si>
    <t>Sparren Senioren</t>
  </si>
  <si>
    <t>01e dan</t>
  </si>
  <si>
    <t>02e dan</t>
  </si>
  <si>
    <t>03e dan</t>
  </si>
  <si>
    <t>04e dan</t>
  </si>
  <si>
    <t>B</t>
  </si>
  <si>
    <t>A</t>
  </si>
  <si>
    <t>AA</t>
  </si>
  <si>
    <t>Totaal</t>
  </si>
  <si>
    <t xml:space="preserve">Totaal te voldoen inschrijfgeld Deelnemers: </t>
  </si>
  <si>
    <t>02</t>
  </si>
  <si>
    <t>03</t>
  </si>
  <si>
    <t>04</t>
  </si>
  <si>
    <t>05</t>
  </si>
  <si>
    <t>06</t>
  </si>
  <si>
    <t>07</t>
  </si>
  <si>
    <t>08</t>
  </si>
  <si>
    <t>09</t>
  </si>
  <si>
    <t>Aantal Deelnemers School</t>
  </si>
  <si>
    <t>tot deelnemers</t>
  </si>
  <si>
    <t>Aantal Deelnemers Tuls</t>
  </si>
  <si>
    <t>Aantal deelnemers Sparren</t>
  </si>
  <si>
    <t>Aantal Deelnemers Sparren</t>
  </si>
  <si>
    <t>Betalingskenmerk</t>
  </si>
  <si>
    <t>Te betalen</t>
  </si>
  <si>
    <t>01</t>
  </si>
  <si>
    <t>Geslacht</t>
  </si>
  <si>
    <t>Geboortedatum</t>
  </si>
  <si>
    <t>Per deelnemer</t>
  </si>
  <si>
    <t>Inschrijfgeld</t>
  </si>
  <si>
    <t>Man/Vrouw</t>
  </si>
  <si>
    <t>Licentie</t>
  </si>
  <si>
    <t>Maak Keuze↓</t>
  </si>
  <si>
    <t>05e Dan</t>
  </si>
  <si>
    <t>06e Dan</t>
  </si>
  <si>
    <t>07e Dan</t>
  </si>
  <si>
    <t>← dd-mm-yy!!</t>
  </si>
  <si>
    <r>
      <t xml:space="preserve">Vul  in de </t>
    </r>
    <r>
      <rPr>
        <b/>
        <sz val="10"/>
        <color indexed="60"/>
        <rFont val="Verdana"/>
        <family val="2"/>
      </rPr>
      <t xml:space="preserve">RODE </t>
    </r>
    <r>
      <rPr>
        <b/>
        <sz val="10"/>
        <color indexed="9"/>
        <rFont val="Verdana"/>
        <family val="2"/>
      </rPr>
      <t xml:space="preserve">(te selecteren velden) de gevraagde gegevens in. Als alle velden correct zijn in gevuld, zal de regel </t>
    </r>
    <r>
      <rPr>
        <b/>
        <sz val="10"/>
        <color indexed="17"/>
        <rFont val="Verdana"/>
        <family val="2"/>
      </rPr>
      <t>GROEN</t>
    </r>
    <r>
      <rPr>
        <b/>
        <sz val="10"/>
        <color indexed="9"/>
        <rFont val="Verdana"/>
        <family val="2"/>
      </rPr>
      <t xml:space="preserve"> worden. Is dit niet het geval heeft u een veld overgeslagen.</t>
    </r>
  </si>
  <si>
    <t>Code</t>
  </si>
  <si>
    <t>Datum betaald</t>
  </si>
  <si>
    <t xml:space="preserve">NL59INGB0007229241 van TAEKWON-DO SCHOOL ZEEWOLDE      </t>
  </si>
  <si>
    <t>O.V.V. :</t>
  </si>
  <si>
    <t>Marcel</t>
  </si>
  <si>
    <t>JJA +60kg</t>
  </si>
  <si>
    <t>jeu jong</t>
  </si>
  <si>
    <t>jeu mei</t>
  </si>
  <si>
    <t>JMA +55kg</t>
  </si>
  <si>
    <t>JHB -45kg</t>
  </si>
  <si>
    <t>JHB -51kg</t>
  </si>
  <si>
    <t>JHB -57kg</t>
  </si>
  <si>
    <t>JHB -63kg</t>
  </si>
  <si>
    <t>JHA -69kg</t>
  </si>
  <si>
    <t>JHA -75kg</t>
  </si>
  <si>
    <t>JHA +75kg</t>
  </si>
  <si>
    <t>JHB -69kg</t>
  </si>
  <si>
    <t>JHB -75kg</t>
  </si>
  <si>
    <t>JHB +75kg</t>
  </si>
  <si>
    <t>JHA -45kg</t>
  </si>
  <si>
    <t>JHA -51kg</t>
  </si>
  <si>
    <t>JHA -57kg</t>
  </si>
  <si>
    <t>JHA -63kg</t>
  </si>
  <si>
    <t>JDB -40kg</t>
  </si>
  <si>
    <t>JDB -46kg</t>
  </si>
  <si>
    <t>JDB -52kg</t>
  </si>
  <si>
    <t>JDB -58kg</t>
  </si>
  <si>
    <t>JDB+75kg</t>
  </si>
  <si>
    <t>JDB-70kg</t>
  </si>
  <si>
    <t>JDB -64kg</t>
  </si>
  <si>
    <t>JDA -40kg</t>
  </si>
  <si>
    <t>JDA -46kg</t>
  </si>
  <si>
    <t>JDA -52kg</t>
  </si>
  <si>
    <t>JDA -58kg</t>
  </si>
  <si>
    <t>JDA -64kg</t>
  </si>
  <si>
    <t>JDA -70kg</t>
  </si>
  <si>
    <t>Tuls Senioren</t>
  </si>
  <si>
    <t>Sen Her - kg's</t>
  </si>
  <si>
    <t>Sen Dam - kg's</t>
  </si>
  <si>
    <t>Jun Dam kg's</t>
  </si>
  <si>
    <t>Jun Her kg's</t>
  </si>
  <si>
    <t>SHB -50kg</t>
  </si>
  <si>
    <t>SHB -57kg</t>
  </si>
  <si>
    <t>SHB -64kg</t>
  </si>
  <si>
    <t>SHB -71kg</t>
  </si>
  <si>
    <t>SHB -78kg</t>
  </si>
  <si>
    <t>SHB +85kg</t>
  </si>
  <si>
    <t>SHB -85kg</t>
  </si>
  <si>
    <t>SHA -50kg</t>
  </si>
  <si>
    <t>SHA -57kg</t>
  </si>
  <si>
    <t>SHA -64kg</t>
  </si>
  <si>
    <t>SHA -71kg</t>
  </si>
  <si>
    <t>SHA -78kg</t>
  </si>
  <si>
    <t>SHA -85kg</t>
  </si>
  <si>
    <t>SHA +85kg</t>
  </si>
  <si>
    <t>SDB -45kg</t>
  </si>
  <si>
    <t>SDB -51kg</t>
  </si>
  <si>
    <t>SDB -57kg</t>
  </si>
  <si>
    <t>SDB -63kg</t>
  </si>
  <si>
    <t>SDB -69kg</t>
  </si>
  <si>
    <t>SDB+75kg</t>
  </si>
  <si>
    <t>SDB-75kg</t>
  </si>
  <si>
    <t>SDA -45kg</t>
  </si>
  <si>
    <t>SDA -51kg</t>
  </si>
  <si>
    <t>SDA -57kg</t>
  </si>
  <si>
    <t>SDA -63kg</t>
  </si>
  <si>
    <t>SDA -69kg</t>
  </si>
  <si>
    <t>SDA-75kg</t>
  </si>
  <si>
    <t>SDA+75kg</t>
  </si>
  <si>
    <t>Sparren Junioren Dames</t>
  </si>
  <si>
    <t>Sparren Junioren Heren</t>
  </si>
  <si>
    <t>ManJeugd</t>
  </si>
  <si>
    <t>VrouwJeugd</t>
  </si>
  <si>
    <t>ManJunior</t>
  </si>
  <si>
    <t>VrouwJunior</t>
  </si>
  <si>
    <t>ManSenior</t>
  </si>
  <si>
    <t>VrouwSenior</t>
  </si>
  <si>
    <t>hendrybloks@taekyonberghem.nl</t>
  </si>
  <si>
    <t>jeu = t/m 13jr</t>
  </si>
  <si>
    <t>jun = 14 t/m 17jr</t>
  </si>
  <si>
    <t>Sabum Fred Jobse</t>
  </si>
  <si>
    <t>JDA+70kg</t>
  </si>
  <si>
    <t>Sabum Hendry Bloks</t>
  </si>
  <si>
    <t>J / N</t>
  </si>
  <si>
    <t>kg</t>
  </si>
  <si>
    <t>cm</t>
  </si>
  <si>
    <t xml:space="preserve">Code  &gt;&gt; </t>
  </si>
  <si>
    <t>c.eikenhorst@chello.nl</t>
  </si>
  <si>
    <t>info@budoclubvoorburg.nl</t>
  </si>
  <si>
    <t>info@gae-baek.nl</t>
  </si>
  <si>
    <t>Taekwon-Do School Amsterdam</t>
  </si>
  <si>
    <t>Evolution Sports</t>
  </si>
  <si>
    <t>Sportschool Tim Kool</t>
  </si>
  <si>
    <t>Taekwon-Do Martial Arts Center</t>
  </si>
  <si>
    <t>Taekwon-Do Academy Graziella Idili</t>
  </si>
  <si>
    <t>Team Carvalho Sports</t>
  </si>
  <si>
    <t>Oh Do Kwan</t>
  </si>
  <si>
    <t>Taekwon-Do Academy Nimjae</t>
  </si>
  <si>
    <t>Sportcenter Koguryo</t>
  </si>
  <si>
    <t>Martial Arts BAEK YONG</t>
  </si>
  <si>
    <t>Jaje-Caan Altundag</t>
  </si>
  <si>
    <t>Taekwon-Do IN NAE DO KWAN</t>
  </si>
  <si>
    <t>TKD Middelburg</t>
  </si>
  <si>
    <t>Taekwon-Do Team Vrijsen/Van Buel Sports</t>
  </si>
  <si>
    <t>Chong Do Kwan</t>
  </si>
  <si>
    <t>Difesa Sports</t>
  </si>
  <si>
    <t>TC Deurne</t>
  </si>
  <si>
    <t>Chang Hun</t>
  </si>
  <si>
    <t>ITF Zwolle</t>
  </si>
  <si>
    <t>BOOZ ITF Taekwon-Do</t>
  </si>
  <si>
    <t>Tapilatu's Sportcenter</t>
  </si>
  <si>
    <t>info@taekwondoschoolamsterdam.nl</t>
  </si>
  <si>
    <t>+31 648 57 33 36</t>
  </si>
  <si>
    <t>Dhr. S. Andrea</t>
  </si>
  <si>
    <t>info@evolutionsports.nl</t>
  </si>
  <si>
    <t>06-52181880</t>
  </si>
  <si>
    <t>Dhr. T. Kool</t>
  </si>
  <si>
    <t>tim.kool@sportschool-timkool.nl</t>
  </si>
  <si>
    <t>+31 6 38 42 76 09</t>
  </si>
  <si>
    <t>Dhr. M. Türkoglu</t>
  </si>
  <si>
    <t>seyfiturkoglu@hotmail.com</t>
  </si>
  <si>
    <t>06 24 91 56 19</t>
  </si>
  <si>
    <t>Mevr. Gr. Idili</t>
  </si>
  <si>
    <t>info@graziellaidili.com</t>
  </si>
  <si>
    <t>06 39 20 46 22</t>
  </si>
  <si>
    <t>Dhr. E. Brito de Carvalho</t>
  </si>
  <si>
    <t>info@teamcarvalho.nl</t>
  </si>
  <si>
    <t>+31 6 27 09 57 46</t>
  </si>
  <si>
    <t>Dhr. A. v.d. Lee</t>
  </si>
  <si>
    <t>ohdokwan@ziggo.nl</t>
  </si>
  <si>
    <t>010-4586172</t>
  </si>
  <si>
    <t>nimjae@gmail.com</t>
  </si>
  <si>
    <t>0180-849159</t>
  </si>
  <si>
    <t>06-24293424</t>
  </si>
  <si>
    <t>Dhr. M. Rombout</t>
  </si>
  <si>
    <t>info@koguryo.nl</t>
  </si>
  <si>
    <t>0180 – 55 10 90</t>
  </si>
  <si>
    <t>Dhr. A. Butt</t>
  </si>
  <si>
    <t>baekyong@outlook.com</t>
  </si>
  <si>
    <t>06 431 880 04</t>
  </si>
  <si>
    <t>Dhr. P. den Hoed</t>
  </si>
  <si>
    <t>info@jungshinkwan.nl</t>
  </si>
  <si>
    <t>06-42800189</t>
  </si>
  <si>
    <t>Dhr. M. Altundag</t>
  </si>
  <si>
    <t>mkaltundag@hotmail.com</t>
  </si>
  <si>
    <t>+31 6 18 05 10 37</t>
  </si>
  <si>
    <t>Dhr. J.A. Tjin-A-Ton</t>
  </si>
  <si>
    <t>info@itf-taekwondo.nl</t>
  </si>
  <si>
    <t>+31 6 54 27 73 69</t>
  </si>
  <si>
    <t>Dhr. N. Boonstra</t>
  </si>
  <si>
    <t>middelburg-taekwondo@hotmail.com</t>
  </si>
  <si>
    <t>+ 31 6 25 40 23 15</t>
  </si>
  <si>
    <t>Dhr. J. Buijze</t>
  </si>
  <si>
    <t>info@taekwondogoes.nl</t>
  </si>
  <si>
    <t>0113 – 56 10 87</t>
  </si>
  <si>
    <t>Dhr. V. Vrijsen</t>
  </si>
  <si>
    <t>vincenttaekwondo@hotmail.com</t>
  </si>
  <si>
    <t>0412-633332</t>
  </si>
  <si>
    <t>jackdesmit@chongdokwan.nl</t>
  </si>
  <si>
    <t>0499 – 47 96 09</t>
  </si>
  <si>
    <t>Dhr. W. v.d. Mortel</t>
  </si>
  <si>
    <t>willyvandemortel@onsbrabantnet.nl</t>
  </si>
  <si>
    <t>0492 – 66 33 89</t>
  </si>
  <si>
    <t>06-21500360</t>
  </si>
  <si>
    <t>Dhr. C. v.d. Heuvel</t>
  </si>
  <si>
    <t>coos.vandenheuvel@gmail.com</t>
  </si>
  <si>
    <t>0493 – 32 26 38</t>
  </si>
  <si>
    <t>Dhr. H. Joosten</t>
  </si>
  <si>
    <t>taekwondocenterdeurne@chello.nl</t>
  </si>
  <si>
    <t>0493-342383</t>
  </si>
  <si>
    <t>Dhr. H. Beurskens</t>
  </si>
  <si>
    <t>0478–642147</t>
  </si>
  <si>
    <t>Dhr. K. Sewbalak</t>
  </si>
  <si>
    <t>k_sewbalak@hotmail.com</t>
  </si>
  <si>
    <t>+31 6 29 51 57 13</t>
  </si>
  <si>
    <t>Dhr. R. Boer</t>
  </si>
  <si>
    <t>info@booz-itf-taekwondo.nl</t>
  </si>
  <si>
    <t>06 110 180 77</t>
  </si>
  <si>
    <t>Dhr. M. Lindeboom</t>
  </si>
  <si>
    <t>martijn.lindeboom@sungzang.nl</t>
  </si>
  <si>
    <t>06-11476113</t>
  </si>
  <si>
    <t>Dhr. S. Tapilatu</t>
  </si>
  <si>
    <t>info@sportcentertapilatu.nl</t>
  </si>
  <si>
    <t>050 - 556 72 98</t>
  </si>
  <si>
    <t>06 - 39 79 62 33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</si>
  <si>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</si>
  <si>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</si>
  <si>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</si>
  <si>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</si>
  <si>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</si>
  <si>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</si>
  <si>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</si>
  <si>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</si>
  <si>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</si>
  <si>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</si>
  <si>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</si>
  <si>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</si>
  <si>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</si>
  <si>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</si>
  <si>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</si>
  <si>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</si>
  <si>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</si>
  <si>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</si>
  <si>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</si>
  <si>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</si>
  <si>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</si>
  <si>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</si>
  <si>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</si>
  <si>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</si>
  <si>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</si>
  <si>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</si>
  <si>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</si>
  <si>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</si>
  <si>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</si>
  <si>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</si>
  <si>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TS Jorron</t>
  </si>
  <si>
    <t>Sabum Ron Nel</t>
  </si>
  <si>
    <t>ronnel@zonnet.nl</t>
  </si>
  <si>
    <t>Dhr. J. Stenhuijs</t>
  </si>
  <si>
    <t>Dhr. I. Sleeuwenhoek</t>
  </si>
  <si>
    <t>jhm.beurskens@planet.nl</t>
  </si>
  <si>
    <t>Dhr. J de Smit</t>
  </si>
  <si>
    <t>Sahyun Marco Zandbergen</t>
  </si>
  <si>
    <t>Jungshin Kwan Tekwon-Do</t>
  </si>
  <si>
    <t>Taekwon-Do School Sung Zang</t>
  </si>
  <si>
    <t>Taekwon-Do vereniging Juche</t>
  </si>
  <si>
    <t>Taekwon-Do Yom-Chi </t>
  </si>
  <si>
    <t>Taekwon-Do School Cheo Go Kwan</t>
  </si>
  <si>
    <t>Samantha Booij /Marcel Hildering</t>
  </si>
  <si>
    <t>info@cheogokwan.nl</t>
  </si>
  <si>
    <t>Kisport Barneveld</t>
  </si>
  <si>
    <t>Dhr H. van Schaik</t>
  </si>
  <si>
    <t>vanschaikharry@gmail.com</t>
  </si>
  <si>
    <t>Taekwon-Do Vereniging Meng-ho</t>
  </si>
  <si>
    <t>Sabum Peter van Dooren</t>
  </si>
  <si>
    <t>pvandooren01@kpnmail.nl</t>
  </si>
  <si>
    <t>Taekwondo vereniging Taekyon Houten</t>
  </si>
  <si>
    <t>Rachel Man</t>
  </si>
  <si>
    <t>06-13606934</t>
  </si>
  <si>
    <t>weichingman@gmail.com</t>
  </si>
  <si>
    <t xml:space="preserve">Jeugd </t>
  </si>
  <si>
    <t>C</t>
  </si>
  <si>
    <t>M</t>
  </si>
  <si>
    <t>9e Gup</t>
  </si>
  <si>
    <t>5e Gup</t>
  </si>
  <si>
    <t>JJD | 10e - 7e Gup</t>
  </si>
  <si>
    <t>JJC | &lt; 130 cm</t>
  </si>
  <si>
    <t>JJC | 6e - 4e Gup</t>
  </si>
  <si>
    <t>JJC | &lt; 140 cm</t>
  </si>
  <si>
    <t>JJB | 3e - 1e Gup</t>
  </si>
  <si>
    <t>JJC | &lt; 150 cm</t>
  </si>
  <si>
    <t>JJA | 1e Dan</t>
  </si>
  <si>
    <t>JJC | &lt; 160 cm</t>
  </si>
  <si>
    <t>JJA | 2e Dan</t>
  </si>
  <si>
    <t>JJC | &lt; 170 cm</t>
  </si>
  <si>
    <t>V</t>
  </si>
  <si>
    <t>JJA | 3e Dan</t>
  </si>
  <si>
    <t>JJC | + 170 cm</t>
  </si>
  <si>
    <t>JJB | &lt; 130 cm</t>
  </si>
  <si>
    <t>JMD | 10e - 7e Gup</t>
  </si>
  <si>
    <t>JJB | &lt; 140 cm</t>
  </si>
  <si>
    <t>JMC | 6e - 4e Gup</t>
  </si>
  <si>
    <t>JJB | &lt; 150 cm</t>
  </si>
  <si>
    <t>JMB | 3e - 1e Gup</t>
  </si>
  <si>
    <t>JJB | &lt; 160 cm</t>
  </si>
  <si>
    <t>JMA | 1e Dan</t>
  </si>
  <si>
    <t>JJB | &lt; 170 cm</t>
  </si>
  <si>
    <t>4e Gup</t>
  </si>
  <si>
    <t>1e Gup</t>
  </si>
  <si>
    <t>JMA | 2e Dan</t>
  </si>
  <si>
    <t>JJB | + 170 cm</t>
  </si>
  <si>
    <t>JMA | 3e Dan</t>
  </si>
  <si>
    <t>JJA | &lt; 130 cm</t>
  </si>
  <si>
    <t>JJA | &lt; 140 cm</t>
  </si>
  <si>
    <t>JJA | &lt; 150 cm</t>
  </si>
  <si>
    <t>JJA | &lt; 160 cm</t>
  </si>
  <si>
    <t>JJA | &lt; 170 cm</t>
  </si>
  <si>
    <t>JJA | + 170 cm</t>
  </si>
  <si>
    <t>JHC | &lt; 50 kg</t>
  </si>
  <si>
    <t>JHC | &lt; 56 kg</t>
  </si>
  <si>
    <t>JHC | &lt; 62 kg</t>
  </si>
  <si>
    <t>JHC | &lt; 68 kg</t>
  </si>
  <si>
    <t>JHC | &lt; 75 kg</t>
  </si>
  <si>
    <t>1e Dan</t>
  </si>
  <si>
    <t>3e Dan</t>
  </si>
  <si>
    <t>JHC | + 75 kg</t>
  </si>
  <si>
    <t>JHB | &lt; 50 kg</t>
  </si>
  <si>
    <t>JHB | &lt; 56 kg</t>
  </si>
  <si>
    <t>JHB | &lt; 62 kg</t>
  </si>
  <si>
    <t>JHB | &lt; 68 kg</t>
  </si>
  <si>
    <t>JHB | &lt; 75 kg</t>
  </si>
  <si>
    <t>JHB | + 75 kg</t>
  </si>
  <si>
    <t>JHA | &lt; 50 kg</t>
  </si>
  <si>
    <t>JHA | &lt; 56 kg</t>
  </si>
  <si>
    <t>JHA | &lt; 62 kg</t>
  </si>
  <si>
    <t>JHA | &lt; 68 kg</t>
  </si>
  <si>
    <t>JHA | &lt; 75 kg</t>
  </si>
  <si>
    <t>Junioren</t>
  </si>
  <si>
    <t>JHA | + 75 kg</t>
  </si>
  <si>
    <t>SHC | &lt; 57 kg</t>
  </si>
  <si>
    <t>SHC | &lt; 63 kg</t>
  </si>
  <si>
    <t>SHC | &lt; 70 kg</t>
  </si>
  <si>
    <t>SHC | &lt; 78 kg</t>
  </si>
  <si>
    <t>SHC | &lt; 85 kg</t>
  </si>
  <si>
    <t>SHC | + 85 kg</t>
  </si>
  <si>
    <t>SHB | &lt; 57 kg</t>
  </si>
  <si>
    <t>SHB | &lt; 63 kg</t>
  </si>
  <si>
    <t>SHB | &lt; 70 kg</t>
  </si>
  <si>
    <t>SHB | &lt; 78 kg</t>
  </si>
  <si>
    <t>SHB | &lt; 85 kg</t>
  </si>
  <si>
    <t>SHB | + 85 kg</t>
  </si>
  <si>
    <t>SHA | &lt; 57 kg</t>
  </si>
  <si>
    <t>SHA | &lt; 63 kg</t>
  </si>
  <si>
    <t>SHA | &lt; 70 kg</t>
  </si>
  <si>
    <t>SHA | &lt; 78 kg</t>
  </si>
  <si>
    <t>SHA | &lt; 85 kg</t>
  </si>
  <si>
    <t>SHA | + 85 kg</t>
  </si>
  <si>
    <t>Senioren</t>
  </si>
  <si>
    <t>JMC | &lt; 130 cm</t>
  </si>
  <si>
    <t>JMC | &lt; 140 cm</t>
  </si>
  <si>
    <t>JMC | &lt; 150 cm</t>
  </si>
  <si>
    <t>JMC | &lt; 160 cm</t>
  </si>
  <si>
    <t>JMC | &lt; 170 cm</t>
  </si>
  <si>
    <t>JMC | + 170 cm</t>
  </si>
  <si>
    <t>6e Dan</t>
  </si>
  <si>
    <t>JMB | &lt; 130 cm</t>
  </si>
  <si>
    <t>JMB | &lt; 140 cm</t>
  </si>
  <si>
    <t>JMB | &lt; 150 cm</t>
  </si>
  <si>
    <t>JMB | &lt; 160 cm</t>
  </si>
  <si>
    <t>JMB | &lt; 170 cm</t>
  </si>
  <si>
    <t>JMB | + 170 cm</t>
  </si>
  <si>
    <t>JMA | &lt; 130 cm</t>
  </si>
  <si>
    <t>JMA | &lt; 140 cm</t>
  </si>
  <si>
    <t>JMA | &lt; 150 cm</t>
  </si>
  <si>
    <t>JMA | &lt; 160 cm</t>
  </si>
  <si>
    <t>JMA | &lt; 170 cm</t>
  </si>
  <si>
    <t>JMA | + 170 cm</t>
  </si>
  <si>
    <t>JDC | &lt; 45 kg</t>
  </si>
  <si>
    <t>JDC | &lt; 50 kg</t>
  </si>
  <si>
    <t>JDC | &lt; 55 kg</t>
  </si>
  <si>
    <t>JDC | &lt; 60 kg</t>
  </si>
  <si>
    <t>JDC | &lt; 65 kg</t>
  </si>
  <si>
    <t>JDC | + 65kg</t>
  </si>
  <si>
    <t>JDB | &lt; 45 kg</t>
  </si>
  <si>
    <t>JDB | &lt; 50 kg</t>
  </si>
  <si>
    <t>JDB | &lt; 55 kg</t>
  </si>
  <si>
    <t>JDB | &lt; 60 kg</t>
  </si>
  <si>
    <t>JDB | &lt; 65 kg</t>
  </si>
  <si>
    <t>JDB | + 65kg</t>
  </si>
  <si>
    <t>JDA | &lt; 45 kg</t>
  </si>
  <si>
    <t>JDA | &lt; 50 kg</t>
  </si>
  <si>
    <t>JDA | &lt; 55 kg</t>
  </si>
  <si>
    <t>JDA | &lt; 60 kg</t>
  </si>
  <si>
    <t>JDA | &lt; 65 kg</t>
  </si>
  <si>
    <t>JDA | + 65kg</t>
  </si>
  <si>
    <t>SDC | &lt; 50 kg</t>
  </si>
  <si>
    <t>SDC | &lt; 56 kg</t>
  </si>
  <si>
    <t>SDC | &lt; 62 kg</t>
  </si>
  <si>
    <t>SDC | &lt; 68 kg</t>
  </si>
  <si>
    <t>SDC | &lt; 75 kg</t>
  </si>
  <si>
    <t>SDC | + 75 kg</t>
  </si>
  <si>
    <t>SDB | &lt; 50 kg</t>
  </si>
  <si>
    <t>SDB | &lt; 56 kg</t>
  </si>
  <si>
    <t>SDB | &lt; 62 kg</t>
  </si>
  <si>
    <t>SDB | &lt; 68 kg</t>
  </si>
  <si>
    <t>SDB | &lt; 75 kg</t>
  </si>
  <si>
    <t>SDB | + 75 kg</t>
  </si>
  <si>
    <t>SDA | &lt; 50 kg</t>
  </si>
  <si>
    <t>SDA | &lt; 56 kg</t>
  </si>
  <si>
    <t>SDA | &lt; 62 kg</t>
  </si>
  <si>
    <t>SDA | &lt; 68 kg</t>
  </si>
  <si>
    <t>SDA | &lt; 75 kg</t>
  </si>
  <si>
    <t>SDA | + 75 kg</t>
  </si>
  <si>
    <t>1 onderdeel =  € 19,=</t>
  </si>
  <si>
    <t>2 onderdelen = € 22,=</t>
  </si>
  <si>
    <t>op 11-03-2018</t>
  </si>
  <si>
    <t>5e Zeewolde Flevo Cup</t>
  </si>
  <si>
    <t>inschrijfformulier opsturen vóór 18-Februari-2018 naar:</t>
  </si>
  <si>
    <r>
      <t xml:space="preserve">Dit bedrag dient uiterlijk </t>
    </r>
    <r>
      <rPr>
        <b/>
        <sz val="11"/>
        <color rgb="FFFF0000"/>
        <rFont val="Verdana"/>
        <family val="2"/>
      </rPr>
      <t>07 Maart 2018</t>
    </r>
    <r>
      <rPr>
        <sz val="11"/>
        <color indexed="8"/>
        <rFont val="Verdana"/>
        <family val="2"/>
      </rPr>
      <t xml:space="preserve"> te zijn bijgeschreven op onze rekening:</t>
    </r>
  </si>
  <si>
    <t>ZFC2018-</t>
  </si>
  <si>
    <t>ZFC20180311</t>
  </si>
  <si>
    <t>Op- / aanmerkingen</t>
  </si>
  <si>
    <t>JHD | 10e - 7e Gup</t>
  </si>
  <si>
    <t>JHC | 6e - 4e Gup</t>
  </si>
  <si>
    <t>JHB | 3e - 1e Gup</t>
  </si>
  <si>
    <t>JHA | 1e Dan</t>
  </si>
  <si>
    <t>JHA | 2e Dan</t>
  </si>
  <si>
    <t>JHA | 3e Dan</t>
  </si>
  <si>
    <t>JDD | 10e - 7e Gup</t>
  </si>
  <si>
    <t>JDC | 6e - 4e Gup</t>
  </si>
  <si>
    <t>JDB | 3e - 1e Gup</t>
  </si>
  <si>
    <t>JDA | 1e Dan</t>
  </si>
  <si>
    <t>JDA | 2e Dan</t>
  </si>
  <si>
    <t>JDA | 3e Dan</t>
  </si>
  <si>
    <t>SHD | 10e - 7e Gup</t>
  </si>
  <si>
    <t>SHC | 6e - 4e Gup</t>
  </si>
  <si>
    <t>SHB | 3e - 1e Gup</t>
  </si>
  <si>
    <t>SHA | 1e Dan</t>
  </si>
  <si>
    <t>SHA | 2e Dan</t>
  </si>
  <si>
    <t>SHA | 3e Dan</t>
  </si>
  <si>
    <t>SDD | 10e - 7e Gup</t>
  </si>
  <si>
    <t>SDC | 6e - 4e Gup</t>
  </si>
  <si>
    <t>SDB | 3e - 1e Gup</t>
  </si>
  <si>
    <t>SDA | 1e Dan</t>
  </si>
  <si>
    <t>SDA | 2e Dan</t>
  </si>
  <si>
    <t>SDA | 3e Dan</t>
  </si>
  <si>
    <t>SHA | 4e - 6e Dan</t>
  </si>
  <si>
    <t>SDA | 4e - 6e Dan</t>
  </si>
  <si>
    <r>
      <t xml:space="preserve">Maak keuze </t>
    </r>
    <r>
      <rPr>
        <sz val="11"/>
        <color theme="0" tint="-0.34998626667073579"/>
        <rFont val="Calibri"/>
        <family val="2"/>
      </rPr>
      <t>↓</t>
    </r>
  </si>
  <si>
    <t xml:space="preserve">5e Zeewolde Flevo Cup  </t>
  </si>
  <si>
    <t xml:space="preserve">             Inschrijfformulier opsturen vóór 18-Februari-20187 naar: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</si>
</sst>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€&quot;\ * #,##0.00_ ;_ &quot;€&quot;\ * \-#,##0.00_ ;_ &quot;€&quot;\ * &quot;-&quot;??_ ;_ @_ "/>
    <numFmt numFmtId="164" formatCode="&quot;€&quot;\ #,##0.00"/>
    <numFmt numFmtId="165" formatCode="00.00.00.000"/>
    <numFmt numFmtId="166" formatCode="[$-413]General"/>
    <numFmt numFmtId="167" formatCode="[$-413]h&quot;:&quot;mm"/>
  </numFmts>
  <fonts count="4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Verdana"/>
      <family val="2"/>
    </font>
    <font>
      <b/>
      <sz val="10"/>
      <color indexed="17"/>
      <name val="Verdana"/>
      <family val="2"/>
    </font>
    <font>
      <sz val="11"/>
      <color indexed="8"/>
      <name val="Verdana"/>
      <family val="2"/>
    </font>
    <font>
      <b/>
      <sz val="10"/>
      <color indexed="60"/>
      <name val="Verdana"/>
      <family val="2"/>
    </font>
    <font>
      <b/>
      <sz val="11"/>
      <name val="Calibri"/>
      <family val="2"/>
    </font>
    <font>
      <b/>
      <sz val="24"/>
      <name val="Arial"/>
      <family val="2"/>
    </font>
    <font>
      <b/>
      <sz val="11"/>
      <color indexed="10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 tint="-0.249977111117893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 tint="-0.34998626667073579"/>
      <name val="Calibri"/>
      <family val="2"/>
    </font>
    <font>
      <b/>
      <sz val="10"/>
      <color theme="0"/>
      <name val="Verdana"/>
      <family val="2"/>
    </font>
    <font>
      <b/>
      <sz val="36"/>
      <name val="Arial"/>
      <family val="2"/>
    </font>
    <font>
      <b/>
      <sz val="11"/>
      <color rgb="FFFF0000"/>
      <name val="Verdana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</font>
    <font>
      <u/>
      <sz val="10"/>
      <color theme="0"/>
      <name val="Arial"/>
      <family val="2"/>
    </font>
    <font>
      <u/>
      <sz val="11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gradientFill degree="90">
        <stop position="0">
          <color rgb="FFFF0000"/>
        </stop>
        <stop position="1">
          <color rgb="FF00B050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165" fontId="15" fillId="3" borderId="30">
      <alignment horizontal="center"/>
    </xf>
    <xf numFmtId="0" fontId="27" fillId="0" borderId="0" applyNumberFormat="0" applyFill="0" applyBorder="0" applyAlignment="0" applyProtection="0"/>
    <xf numFmtId="166" fontId="28" fillId="0" borderId="0" applyBorder="0" applyProtection="0"/>
    <xf numFmtId="166" fontId="29" fillId="0" borderId="0" applyBorder="0" applyProtection="0"/>
  </cellStyleXfs>
  <cellXfs count="246">
    <xf numFmtId="0" fontId="0" fillId="0" borderId="0" xfId="0"/>
    <xf numFmtId="0" fontId="0" fillId="4" borderId="0" xfId="0" applyFill="1" applyProtection="1"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49" fontId="0" fillId="0" borderId="1" xfId="0" applyNumberFormat="1" applyBorder="1" applyAlignment="1" applyProtection="1">
      <alignment horizontal="center"/>
      <protection locked="0" hidden="1"/>
    </xf>
    <xf numFmtId="0" fontId="0" fillId="6" borderId="1" xfId="0" applyFill="1" applyBorder="1" applyAlignment="1" applyProtection="1">
      <alignment horizontal="center"/>
      <protection hidden="1"/>
    </xf>
    <xf numFmtId="164" fontId="0" fillId="0" borderId="1" xfId="0" applyNumberForma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20" fontId="0" fillId="0" borderId="6" xfId="0" quotePrefix="1" applyNumberFormat="1" applyBorder="1" applyAlignment="1" applyProtection="1">
      <alignment horizontal="right"/>
      <protection hidden="1"/>
    </xf>
    <xf numFmtId="20" fontId="0" fillId="0" borderId="7" xfId="0" quotePrefix="1" applyNumberFormat="1" applyBorder="1" applyAlignment="1" applyProtection="1">
      <alignment horizontal="right"/>
      <protection hidden="1"/>
    </xf>
    <xf numFmtId="0" fontId="0" fillId="0" borderId="8" xfId="0" applyBorder="1" applyProtection="1">
      <protection hidden="1"/>
    </xf>
    <xf numFmtId="0" fontId="0" fillId="0" borderId="7" xfId="0" quotePrefix="1" applyBorder="1" applyAlignment="1" applyProtection="1">
      <alignment horizontal="right"/>
      <protection hidden="1"/>
    </xf>
    <xf numFmtId="0" fontId="0" fillId="0" borderId="9" xfId="0" quotePrefix="1" applyBorder="1" applyAlignment="1" applyProtection="1">
      <alignment horizontal="right"/>
      <protection hidden="1"/>
    </xf>
    <xf numFmtId="0" fontId="0" fillId="0" borderId="10" xfId="0" applyBorder="1" applyProtection="1">
      <protection hidden="1"/>
    </xf>
    <xf numFmtId="1" fontId="0" fillId="6" borderId="1" xfId="0" applyNumberFormat="1" applyFont="1" applyFill="1" applyBorder="1" applyAlignment="1" applyProtection="1">
      <alignment horizontal="center"/>
      <protection hidden="1"/>
    </xf>
    <xf numFmtId="0" fontId="0" fillId="6" borderId="1" xfId="0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9" fillId="4" borderId="0" xfId="0" applyFont="1" applyFill="1" applyProtection="1"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0" xfId="0" applyFill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164" fontId="20" fillId="0" borderId="0" xfId="0" applyNumberFormat="1" applyFont="1" applyAlignment="1" applyProtection="1">
      <alignment horizontal="left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49" fontId="0" fillId="0" borderId="1" xfId="0" applyNumberFormat="1" applyBorder="1" applyProtection="1">
      <protection hidden="1"/>
    </xf>
    <xf numFmtId="0" fontId="16" fillId="7" borderId="0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0" fontId="0" fillId="0" borderId="3" xfId="0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14" fillId="0" borderId="4" xfId="1" applyFill="1" applyBorder="1" applyAlignment="1" applyProtection="1">
      <protection hidden="1"/>
    </xf>
    <xf numFmtId="0" fontId="0" fillId="0" borderId="5" xfId="0" applyBorder="1" applyProtection="1">
      <protection hidden="1"/>
    </xf>
    <xf numFmtId="0" fontId="0" fillId="0" borderId="14" xfId="0" applyFill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5" xfId="0" applyFill="1" applyBorder="1" applyProtection="1">
      <protection hidden="1"/>
    </xf>
    <xf numFmtId="0" fontId="0" fillId="6" borderId="4" xfId="0" applyFill="1" applyBorder="1" applyAlignment="1" applyProtection="1">
      <alignment horizontal="left"/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0" fillId="4" borderId="20" xfId="0" applyFill="1" applyBorder="1" applyProtection="1">
      <protection hidden="1"/>
    </xf>
    <xf numFmtId="0" fontId="0" fillId="4" borderId="21" xfId="0" applyFill="1" applyBorder="1" applyProtection="1">
      <protection hidden="1"/>
    </xf>
    <xf numFmtId="1" fontId="0" fillId="6" borderId="22" xfId="0" applyNumberFormat="1" applyFont="1" applyFill="1" applyBorder="1" applyAlignment="1" applyProtection="1">
      <alignment horizontal="center"/>
      <protection hidden="1"/>
    </xf>
    <xf numFmtId="0" fontId="0" fillId="6" borderId="22" xfId="0" applyFill="1" applyBorder="1" applyAlignment="1" applyProtection="1">
      <alignment horizontal="center"/>
      <protection hidden="1"/>
    </xf>
    <xf numFmtId="0" fontId="14" fillId="0" borderId="0" xfId="1" applyBorder="1" applyAlignment="1" applyProtection="1">
      <alignment horizontal="center"/>
      <protection hidden="1"/>
    </xf>
    <xf numFmtId="0" fontId="0" fillId="6" borderId="14" xfId="0" applyFill="1" applyBorder="1" applyProtection="1">
      <protection hidden="1"/>
    </xf>
    <xf numFmtId="20" fontId="5" fillId="0" borderId="12" xfId="0" applyNumberFormat="1" applyFont="1" applyBorder="1" applyAlignment="1" applyProtection="1">
      <alignment horizontal="right"/>
      <protection hidden="1"/>
    </xf>
    <xf numFmtId="20" fontId="5" fillId="0" borderId="23" xfId="0" applyNumberFormat="1" applyFont="1" applyBorder="1" applyAlignment="1" applyProtection="1">
      <alignment horizontal="right"/>
      <protection hidden="1"/>
    </xf>
    <xf numFmtId="0" fontId="0" fillId="0" borderId="24" xfId="0" applyBorder="1" applyProtection="1">
      <protection hidden="1"/>
    </xf>
    <xf numFmtId="0" fontId="0" fillId="0" borderId="17" xfId="0" applyBorder="1" applyProtection="1">
      <protection hidden="1"/>
    </xf>
    <xf numFmtId="20" fontId="0" fillId="0" borderId="17" xfId="0" applyNumberFormat="1" applyBorder="1" applyAlignment="1" applyProtection="1">
      <alignment horizontal="right"/>
      <protection hidden="1"/>
    </xf>
    <xf numFmtId="20" fontId="0" fillId="0" borderId="15" xfId="0" applyNumberFormat="1" applyBorder="1" applyAlignment="1" applyProtection="1">
      <alignment horizontal="right"/>
      <protection hidden="1"/>
    </xf>
    <xf numFmtId="0" fontId="0" fillId="0" borderId="17" xfId="0" quotePrefix="1" applyBorder="1" applyAlignment="1" applyProtection="1">
      <alignment horizontal="center"/>
      <protection hidden="1"/>
    </xf>
    <xf numFmtId="0" fontId="0" fillId="0" borderId="15" xfId="0" quotePrefix="1" applyBorder="1" applyAlignment="1" applyProtection="1">
      <alignment horizontal="center"/>
      <protection hidden="1"/>
    </xf>
    <xf numFmtId="0" fontId="0" fillId="0" borderId="11" xfId="0" quotePrefix="1" applyBorder="1" applyAlignment="1" applyProtection="1">
      <alignment horizontal="right"/>
      <protection hidden="1"/>
    </xf>
    <xf numFmtId="0" fontId="0" fillId="0" borderId="25" xfId="0" quotePrefix="1" applyBorder="1" applyAlignment="1" applyProtection="1">
      <alignment horizontal="right"/>
      <protection hidden="1"/>
    </xf>
    <xf numFmtId="0" fontId="0" fillId="0" borderId="26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14" fontId="0" fillId="0" borderId="22" xfId="0" applyNumberFormat="1" applyBorder="1" applyAlignment="1" applyProtection="1">
      <alignment horizontal="center" vertical="center"/>
      <protection hidden="1"/>
    </xf>
    <xf numFmtId="0" fontId="18" fillId="4" borderId="0" xfId="0" applyFont="1" applyFill="1" applyProtection="1">
      <protection hidden="1"/>
    </xf>
    <xf numFmtId="0" fontId="18" fillId="2" borderId="3" xfId="0" applyFont="1" applyFill="1" applyBorder="1" applyAlignment="1" applyProtection="1">
      <alignment horizontal="left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8" fillId="6" borderId="4" xfId="0" applyFont="1" applyFill="1" applyBorder="1" applyAlignment="1" applyProtection="1">
      <alignment horizontal="left"/>
      <protection hidden="1"/>
    </xf>
    <xf numFmtId="0" fontId="18" fillId="6" borderId="14" xfId="0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1" xfId="0" applyBorder="1" applyProtection="1">
      <protection locked="0" hidden="1"/>
    </xf>
    <xf numFmtId="14" fontId="0" fillId="0" borderId="1" xfId="0" applyNumberFormat="1" applyBorder="1" applyAlignment="1" applyProtection="1">
      <alignment horizontal="center" vertical="center"/>
      <protection locked="0" hidden="1"/>
    </xf>
    <xf numFmtId="1" fontId="0" fillId="6" borderId="1" xfId="0" applyNumberFormat="1" applyFont="1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19" fillId="4" borderId="0" xfId="0" applyFont="1" applyFill="1" applyBorder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16" fillId="5" borderId="39" xfId="0" applyFont="1" applyFill="1" applyBorder="1" applyAlignment="1" applyProtection="1">
      <alignment horizontal="center" vertical="center"/>
      <protection hidden="1"/>
    </xf>
    <xf numFmtId="0" fontId="0" fillId="0" borderId="40" xfId="0" applyNumberFormat="1" applyBorder="1" applyProtection="1">
      <protection hidden="1"/>
    </xf>
    <xf numFmtId="49" fontId="0" fillId="0" borderId="40" xfId="0" applyNumberFormat="1" applyBorder="1" applyProtection="1">
      <protection hidden="1"/>
    </xf>
    <xf numFmtId="0" fontId="0" fillId="0" borderId="40" xfId="0" applyBorder="1" applyProtection="1">
      <protection locked="0" hidden="1"/>
    </xf>
    <xf numFmtId="1" fontId="0" fillId="6" borderId="40" xfId="0" applyNumberFormat="1" applyFont="1" applyFill="1" applyBorder="1" applyAlignment="1" applyProtection="1">
      <alignment horizontal="center"/>
      <protection hidden="1"/>
    </xf>
    <xf numFmtId="0" fontId="0" fillId="6" borderId="40" xfId="0" applyFont="1" applyFill="1" applyBorder="1" applyAlignment="1" applyProtection="1">
      <alignment horizontal="center"/>
      <protection hidden="1"/>
    </xf>
    <xf numFmtId="0" fontId="0" fillId="6" borderId="40" xfId="0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22" fillId="7" borderId="0" xfId="0" applyFont="1" applyFill="1" applyBorder="1" applyAlignment="1" applyProtection="1">
      <alignment horizontal="center" vertical="center"/>
      <protection hidden="1"/>
    </xf>
    <xf numFmtId="0" fontId="16" fillId="8" borderId="1" xfId="0" applyFont="1" applyFill="1" applyBorder="1" applyAlignment="1" applyProtection="1">
      <alignment horizontal="center" vertical="center"/>
      <protection hidden="1"/>
    </xf>
    <xf numFmtId="0" fontId="17" fillId="8" borderId="1" xfId="0" applyFont="1" applyFill="1" applyBorder="1" applyAlignment="1" applyProtection="1">
      <alignment horizontal="center" vertical="center"/>
      <protection hidden="1"/>
    </xf>
    <xf numFmtId="14" fontId="16" fillId="8" borderId="1" xfId="0" applyNumberFormat="1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Protection="1">
      <protection hidden="1"/>
    </xf>
    <xf numFmtId="0" fontId="0" fillId="0" borderId="12" xfId="0" applyBorder="1" applyProtection="1">
      <protection locked="0" hidden="1"/>
    </xf>
    <xf numFmtId="0" fontId="0" fillId="0" borderId="41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42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9" borderId="0" xfId="0" applyFill="1" applyBorder="1" applyProtection="1">
      <protection hidden="1"/>
    </xf>
    <xf numFmtId="0" fontId="0" fillId="0" borderId="40" xfId="0" applyBorder="1" applyAlignment="1" applyProtection="1">
      <alignment horizontal="center"/>
      <protection locked="0" hidden="1"/>
    </xf>
    <xf numFmtId="14" fontId="0" fillId="0" borderId="40" xfId="0" applyNumberFormat="1" applyBorder="1" applyAlignment="1" applyProtection="1">
      <alignment horizontal="center" vertical="center"/>
      <protection locked="0" hidden="1"/>
    </xf>
    <xf numFmtId="49" fontId="0" fillId="0" borderId="40" xfId="0" applyNumberFormat="1" applyBorder="1" applyAlignment="1" applyProtection="1">
      <alignment horizontal="center"/>
      <protection locked="0" hidden="1"/>
    </xf>
    <xf numFmtId="0" fontId="18" fillId="2" borderId="41" xfId="0" applyFont="1" applyFill="1" applyBorder="1" applyProtection="1">
      <protection hidden="1"/>
    </xf>
    <xf numFmtId="0" fontId="18" fillId="2" borderId="2" xfId="0" applyFont="1" applyFill="1" applyBorder="1" applyProtection="1">
      <protection hidden="1"/>
    </xf>
    <xf numFmtId="0" fontId="18" fillId="2" borderId="24" xfId="0" applyFont="1" applyFill="1" applyBorder="1" applyProtection="1">
      <protection hidden="1"/>
    </xf>
    <xf numFmtId="0" fontId="16" fillId="5" borderId="43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locked="0" hidden="1"/>
    </xf>
    <xf numFmtId="0" fontId="18" fillId="2" borderId="43" xfId="0" applyFont="1" applyFill="1" applyBorder="1" applyProtection="1">
      <protection hidden="1"/>
    </xf>
    <xf numFmtId="0" fontId="18" fillId="2" borderId="43" xfId="0" applyFont="1" applyFill="1" applyBorder="1" applyAlignment="1" applyProtection="1">
      <alignment horizontal="left"/>
      <protection hidden="1"/>
    </xf>
    <xf numFmtId="20" fontId="0" fillId="0" borderId="3" xfId="0" quotePrefix="1" applyNumberFormat="1" applyBorder="1" applyAlignment="1" applyProtection="1">
      <alignment horizontal="right"/>
      <protection hidden="1"/>
    </xf>
    <xf numFmtId="0" fontId="0" fillId="0" borderId="3" xfId="0" quotePrefix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5" xfId="0" applyFill="1" applyBorder="1" applyAlignment="1" applyProtection="1">
      <protection hidden="1"/>
    </xf>
    <xf numFmtId="0" fontId="4" fillId="0" borderId="4" xfId="0" applyFont="1" applyFill="1" applyBorder="1" applyAlignment="1" applyProtection="1">
      <alignment horizontal="left"/>
      <protection locked="0" hidden="1"/>
    </xf>
    <xf numFmtId="0" fontId="4" fillId="0" borderId="5" xfId="0" applyFont="1" applyFill="1" applyBorder="1" applyAlignment="1" applyProtection="1">
      <alignment horizontal="left"/>
      <protection locked="0" hidden="1"/>
    </xf>
    <xf numFmtId="0" fontId="4" fillId="0" borderId="14" xfId="0" applyFont="1" applyFill="1" applyBorder="1" applyAlignment="1" applyProtection="1">
      <alignment horizontal="left"/>
      <protection locked="0" hidden="1"/>
    </xf>
    <xf numFmtId="0" fontId="14" fillId="0" borderId="0" xfId="1" applyBorder="1" applyAlignment="1" applyProtection="1">
      <alignment horizontal="left"/>
      <protection locked="0" hidden="1"/>
    </xf>
    <xf numFmtId="167" fontId="0" fillId="0" borderId="3" xfId="5" applyNumberFormat="1" applyFont="1" applyFill="1" applyBorder="1" applyAlignment="1" applyProtection="1">
      <alignment horizontal="left"/>
      <protection locked="0" hidden="1"/>
    </xf>
    <xf numFmtId="20" fontId="0" fillId="0" borderId="3" xfId="0" applyNumberFormat="1" applyBorder="1" applyAlignment="1" applyProtection="1">
      <alignment horizontal="left"/>
      <protection locked="0" hidden="1"/>
    </xf>
    <xf numFmtId="0" fontId="0" fillId="0" borderId="4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18" fillId="0" borderId="4" xfId="0" applyFont="1" applyBorder="1" applyProtection="1">
      <protection locked="0" hidden="1"/>
    </xf>
    <xf numFmtId="0" fontId="18" fillId="0" borderId="5" xfId="0" applyFont="1" applyBorder="1" applyProtection="1">
      <protection locked="0" hidden="1"/>
    </xf>
    <xf numFmtId="0" fontId="18" fillId="0" borderId="14" xfId="0" applyFont="1" applyBorder="1" applyProtection="1">
      <protection locked="0" hidden="1"/>
    </xf>
    <xf numFmtId="166" fontId="28" fillId="0" borderId="3" xfId="5" applyFont="1" applyFill="1" applyBorder="1" applyAlignment="1" applyProtection="1">
      <protection locked="0" hidden="1"/>
    </xf>
    <xf numFmtId="166" fontId="28" fillId="0" borderId="3" xfId="5" applyFont="1" applyFill="1" applyBorder="1" applyAlignment="1" applyProtection="1">
      <alignment horizontal="left"/>
      <protection locked="0" hidden="1"/>
    </xf>
    <xf numFmtId="0" fontId="0" fillId="0" borderId="3" xfId="0" applyFill="1" applyBorder="1"/>
    <xf numFmtId="0" fontId="23" fillId="4" borderId="23" xfId="0" applyFont="1" applyFill="1" applyBorder="1" applyAlignment="1" applyProtection="1">
      <alignment horizontal="left" wrapText="1"/>
      <protection hidden="1"/>
    </xf>
    <xf numFmtId="0" fontId="21" fillId="0" borderId="0" xfId="0" applyFont="1" applyAlignment="1" applyProtection="1">
      <alignment horizontal="left"/>
      <protection hidden="1"/>
    </xf>
    <xf numFmtId="0" fontId="0" fillId="0" borderId="3" xfId="0" quotePrefix="1" applyBorder="1" applyAlignment="1" applyProtection="1">
      <alignment horizontal="left"/>
      <protection locked="0" hidden="1"/>
    </xf>
    <xf numFmtId="0" fontId="0" fillId="0" borderId="33" xfId="0" applyFill="1" applyBorder="1" applyProtection="1">
      <protection hidden="1"/>
    </xf>
    <xf numFmtId="0" fontId="0" fillId="0" borderId="31" xfId="0" applyFill="1" applyBorder="1" applyProtection="1">
      <protection hidden="1"/>
    </xf>
    <xf numFmtId="0" fontId="0" fillId="0" borderId="32" xfId="0" applyFill="1" applyBorder="1" applyProtection="1">
      <protection hidden="1"/>
    </xf>
    <xf numFmtId="0" fontId="0" fillId="0" borderId="34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35" xfId="0" applyFill="1" applyBorder="1" applyProtection="1">
      <protection hidden="1"/>
    </xf>
    <xf numFmtId="0" fontId="0" fillId="0" borderId="36" xfId="0" applyFill="1" applyBorder="1" applyProtection="1">
      <protection hidden="1"/>
    </xf>
    <xf numFmtId="0" fontId="0" fillId="0" borderId="37" xfId="0" applyFill="1" applyBorder="1" applyProtection="1">
      <protection hidden="1"/>
    </xf>
    <xf numFmtId="0" fontId="0" fillId="0" borderId="38" xfId="0" applyFill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0" fillId="0" borderId="14" xfId="0" applyFill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31" fillId="4" borderId="0" xfId="0" applyFont="1" applyFill="1" applyAlignment="1" applyProtection="1">
      <alignment horizontal="right"/>
      <protection hidden="1"/>
    </xf>
    <xf numFmtId="0" fontId="31" fillId="4" borderId="0" xfId="0" applyFont="1" applyFill="1" applyBorder="1" applyProtection="1">
      <protection hidden="1"/>
    </xf>
    <xf numFmtId="0" fontId="31" fillId="4" borderId="0" xfId="0" applyFont="1" applyFill="1" applyProtection="1">
      <protection hidden="1"/>
    </xf>
    <xf numFmtId="0" fontId="32" fillId="4" borderId="0" xfId="0" applyFont="1" applyFill="1" applyProtection="1">
      <protection hidden="1"/>
    </xf>
    <xf numFmtId="0" fontId="32" fillId="4" borderId="0" xfId="0" applyFont="1" applyFill="1" applyBorder="1" applyProtection="1">
      <protection hidden="1"/>
    </xf>
    <xf numFmtId="0" fontId="19" fillId="4" borderId="0" xfId="0" applyFont="1" applyFill="1" applyBorder="1" applyAlignment="1" applyProtection="1">
      <alignment horizont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19" fillId="4" borderId="0" xfId="0" applyFont="1" applyFill="1" applyBorder="1" applyAlignment="1" applyProtection="1">
      <alignment horizontal="center"/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19" fillId="4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164" fontId="19" fillId="4" borderId="0" xfId="0" applyNumberFormat="1" applyFont="1" applyFill="1" applyProtection="1">
      <protection hidden="1"/>
    </xf>
    <xf numFmtId="0" fontId="34" fillId="4" borderId="0" xfId="0" applyFont="1" applyFill="1" applyProtection="1">
      <protection hidden="1"/>
    </xf>
    <xf numFmtId="14" fontId="19" fillId="4" borderId="0" xfId="0" applyNumberFormat="1" applyFont="1" applyFill="1" applyAlignment="1" applyProtection="1">
      <alignment horizontal="center"/>
      <protection hidden="1"/>
    </xf>
    <xf numFmtId="0" fontId="22" fillId="4" borderId="0" xfId="0" applyFont="1" applyFill="1" applyAlignment="1" applyProtection="1">
      <alignment horizontal="center" wrapText="1"/>
      <protection hidden="1"/>
    </xf>
    <xf numFmtId="0" fontId="19" fillId="4" borderId="0" xfId="0" applyFont="1" applyFill="1" applyAlignment="1" applyProtection="1">
      <alignment horizontal="left"/>
      <protection hidden="1"/>
    </xf>
    <xf numFmtId="0" fontId="19" fillId="4" borderId="0" xfId="0" applyFont="1" applyFill="1" applyAlignment="1" applyProtection="1">
      <alignment horizontal="right"/>
      <protection hidden="1"/>
    </xf>
    <xf numFmtId="0" fontId="30" fillId="9" borderId="0" xfId="0" applyFont="1" applyFill="1" applyBorder="1" applyProtection="1">
      <protection hidden="1"/>
    </xf>
    <xf numFmtId="0" fontId="30" fillId="9" borderId="0" xfId="0" applyFont="1" applyFill="1" applyBorder="1" applyAlignment="1" applyProtection="1">
      <alignment horizontal="left"/>
      <protection hidden="1"/>
    </xf>
    <xf numFmtId="44" fontId="30" fillId="9" borderId="0" xfId="0" applyNumberFormat="1" applyFont="1" applyFill="1" applyBorder="1" applyProtection="1">
      <protection hidden="1"/>
    </xf>
    <xf numFmtId="166" fontId="35" fillId="0" borderId="0" xfId="5" applyFont="1" applyFill="1" applyAlignment="1" applyProtection="1">
      <alignment horizontal="left" vertical="center" wrapText="1"/>
    </xf>
    <xf numFmtId="166" fontId="36" fillId="0" borderId="0" xfId="6" applyFont="1" applyFill="1" applyAlignment="1" applyProtection="1">
      <alignment horizontal="left" vertical="center" wrapText="1"/>
    </xf>
    <xf numFmtId="166" fontId="35" fillId="0" borderId="0" xfId="5" applyFont="1" applyFill="1" applyAlignment="1" applyProtection="1">
      <protection hidden="1"/>
    </xf>
    <xf numFmtId="1" fontId="35" fillId="0" borderId="0" xfId="5" applyNumberFormat="1" applyFont="1" applyFill="1" applyAlignment="1" applyProtection="1">
      <alignment horizontal="center"/>
    </xf>
    <xf numFmtId="0" fontId="30" fillId="0" borderId="0" xfId="0" applyFont="1" applyFill="1" applyBorder="1" applyAlignment="1" applyProtection="1">
      <alignment horizontal="left"/>
      <protection hidden="1"/>
    </xf>
    <xf numFmtId="0" fontId="35" fillId="0" borderId="0" xfId="2" applyFont="1" applyFill="1" applyAlignment="1" applyProtection="1">
      <alignment wrapText="1"/>
      <protection hidden="1"/>
    </xf>
    <xf numFmtId="166" fontId="36" fillId="0" borderId="0" xfId="6" applyFont="1" applyFill="1" applyAlignment="1" applyProtection="1">
      <alignment wrapText="1"/>
      <protection hidden="1"/>
    </xf>
    <xf numFmtId="0" fontId="30" fillId="0" borderId="0" xfId="0" applyFont="1" applyFill="1" applyBorder="1" applyProtection="1">
      <protection hidden="1"/>
    </xf>
    <xf numFmtId="166" fontId="35" fillId="0" borderId="0" xfId="5" applyFont="1" applyFill="1" applyAlignment="1" applyProtection="1">
      <alignment horizontal="left"/>
    </xf>
    <xf numFmtId="0" fontId="37" fillId="0" borderId="0" xfId="2" applyFont="1" applyFill="1" applyAlignment="1" applyProtection="1">
      <alignment wrapText="1"/>
      <protection hidden="1"/>
    </xf>
    <xf numFmtId="0" fontId="30" fillId="0" borderId="0" xfId="0" applyFont="1" applyFill="1" applyAlignment="1">
      <alignment horizontal="left"/>
    </xf>
    <xf numFmtId="1" fontId="35" fillId="0" borderId="0" xfId="5" applyNumberFormat="1" applyFont="1" applyFill="1" applyAlignment="1" applyProtection="1">
      <alignment horizontal="center"/>
      <protection hidden="1"/>
    </xf>
    <xf numFmtId="166" fontId="36" fillId="0" borderId="0" xfId="6" applyFont="1" applyFill="1" applyAlignment="1" applyProtection="1"/>
    <xf numFmtId="1" fontId="30" fillId="0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right"/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30" fillId="0" borderId="0" xfId="0" quotePrefix="1" applyFont="1" applyFill="1" applyBorder="1" applyAlignment="1" applyProtection="1">
      <alignment horizontal="center"/>
      <protection hidden="1"/>
    </xf>
    <xf numFmtId="0" fontId="39" fillId="10" borderId="0" xfId="0" applyFont="1" applyFill="1" applyBorder="1" applyAlignment="1" applyProtection="1">
      <alignment horizontal="center" vertical="center"/>
      <protection hidden="1"/>
    </xf>
    <xf numFmtId="0" fontId="39" fillId="10" borderId="0" xfId="0" applyFont="1" applyFill="1" applyBorder="1" applyAlignment="1" applyProtection="1">
      <alignment vertical="center"/>
      <protection hidden="1"/>
    </xf>
    <xf numFmtId="1" fontId="30" fillId="9" borderId="0" xfId="0" applyNumberFormat="1" applyFont="1" applyFill="1" applyBorder="1" applyProtection="1">
      <protection hidden="1"/>
    </xf>
    <xf numFmtId="49" fontId="30" fillId="9" borderId="0" xfId="0" applyNumberFormat="1" applyFont="1" applyFill="1" applyBorder="1" applyAlignment="1" applyProtection="1">
      <alignment horizontal="left"/>
      <protection hidden="1"/>
    </xf>
    <xf numFmtId="0" fontId="30" fillId="9" borderId="0" xfId="0" applyFont="1" applyFill="1" applyBorder="1" applyAlignment="1" applyProtection="1">
      <protection hidden="1"/>
    </xf>
    <xf numFmtId="14" fontId="30" fillId="9" borderId="0" xfId="0" applyNumberFormat="1" applyFont="1" applyFill="1" applyBorder="1" applyProtection="1">
      <protection hidden="1"/>
    </xf>
    <xf numFmtId="0" fontId="30" fillId="9" borderId="0" xfId="0" quotePrefix="1" applyFont="1" applyFill="1" applyBorder="1" applyProtection="1">
      <protection hidden="1"/>
    </xf>
    <xf numFmtId="49" fontId="30" fillId="9" borderId="0" xfId="0" applyNumberFormat="1" applyFont="1" applyFill="1" applyBorder="1" applyProtection="1">
      <protection hidden="1"/>
    </xf>
    <xf numFmtId="4" fontId="30" fillId="9" borderId="0" xfId="0" applyNumberFormat="1" applyFont="1" applyFill="1" applyBorder="1" applyProtection="1">
      <protection hidden="1"/>
    </xf>
    <xf numFmtId="0" fontId="16" fillId="5" borderId="44" xfId="0" applyFont="1" applyFill="1" applyBorder="1" applyAlignment="1" applyProtection="1">
      <alignment horizontal="center" vertical="center"/>
      <protection hidden="1"/>
    </xf>
    <xf numFmtId="0" fontId="16" fillId="5" borderId="45" xfId="0" applyFont="1" applyFill="1" applyBorder="1" applyAlignment="1" applyProtection="1">
      <alignment horizontal="center" vertical="center"/>
      <protection hidden="1"/>
    </xf>
    <xf numFmtId="0" fontId="16" fillId="5" borderId="46" xfId="0" applyFont="1" applyFill="1" applyBorder="1" applyAlignment="1" applyProtection="1">
      <alignment horizontal="center" vertical="center"/>
      <protection hidden="1"/>
    </xf>
    <xf numFmtId="0" fontId="0" fillId="0" borderId="47" xfId="0" applyBorder="1" applyProtection="1">
      <protection hidden="1"/>
    </xf>
    <xf numFmtId="0" fontId="0" fillId="0" borderId="40" xfId="0" applyBorder="1" applyProtection="1">
      <protection hidden="1"/>
    </xf>
    <xf numFmtId="14" fontId="0" fillId="0" borderId="40" xfId="0" applyNumberForma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4" borderId="4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11" fillId="8" borderId="22" xfId="0" applyFont="1" applyFill="1" applyBorder="1" applyAlignment="1" applyProtection="1">
      <alignment horizontal="center" vertical="center"/>
      <protection hidden="1"/>
    </xf>
    <xf numFmtId="0" fontId="16" fillId="5" borderId="22" xfId="0" applyFont="1" applyFill="1" applyBorder="1" applyAlignment="1" applyProtection="1">
      <alignment horizontal="center" vertical="center"/>
      <protection hidden="1"/>
    </xf>
    <xf numFmtId="14" fontId="16" fillId="7" borderId="22" xfId="0" applyNumberFormat="1" applyFont="1" applyFill="1" applyBorder="1" applyAlignment="1" applyProtection="1">
      <alignment horizontal="center" vertical="center"/>
      <protection hidden="1"/>
    </xf>
    <xf numFmtId="0" fontId="16" fillId="7" borderId="22" xfId="0" applyFont="1" applyFill="1" applyBorder="1" applyAlignment="1" applyProtection="1">
      <alignment horizontal="center" vertical="center"/>
      <protection hidden="1"/>
    </xf>
    <xf numFmtId="0" fontId="16" fillId="7" borderId="19" xfId="0" applyFont="1" applyFill="1" applyBorder="1" applyAlignment="1" applyProtection="1">
      <alignment horizontal="center" vertical="center"/>
      <protection hidden="1"/>
    </xf>
    <xf numFmtId="49" fontId="0" fillId="0" borderId="40" xfId="0" applyNumberFormat="1" applyBorder="1" applyAlignment="1" applyProtection="1">
      <alignment horizontal="center"/>
      <protection hidden="1"/>
    </xf>
    <xf numFmtId="0" fontId="39" fillId="10" borderId="0" xfId="0" applyFont="1" applyFill="1" applyBorder="1" applyAlignment="1" applyProtection="1">
      <alignment horizontal="left" vertical="center"/>
      <protection hidden="1"/>
    </xf>
    <xf numFmtId="14" fontId="39" fillId="10" borderId="0" xfId="0" applyNumberFormat="1" applyFont="1" applyFill="1" applyBorder="1" applyAlignment="1" applyProtection="1">
      <alignment horizontal="center" vertical="center"/>
      <protection hidden="1"/>
    </xf>
  </cellXfs>
  <cellStyles count="7">
    <cellStyle name="Excel Built-in Hyperlink" xfId="6"/>
    <cellStyle name="Excel Built-in Normal" xfId="5"/>
    <cellStyle name="Hyperlink" xfId="1" builtinId="8"/>
    <cellStyle name="Hyperlink 2" xfId="4"/>
    <cellStyle name="Standaard" xfId="0" builtinId="0"/>
    <cellStyle name="Standaard_Blad2" xfId="2"/>
    <cellStyle name="Stijl 1" xfId="3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00B050"/>
        </pattern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gradientFill>
          <stop position="0">
            <color rgb="FFFFC00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C00000"/>
          </stop>
          <stop position="1">
            <color rgb="FFFF0000"/>
          </stop>
        </gradientFill>
      </fill>
    </dxf>
    <dxf>
      <fill>
        <gradientFill>
          <stop position="0">
            <color rgb="FFC00000"/>
          </stop>
          <stop position="1">
            <color rgb="FFFF0000"/>
          </stop>
        </gradientFill>
      </fill>
    </dxf>
    <dxf>
      <fill>
        <patternFill patternType="solid">
          <fgColor indexed="64"/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19050</xdr:rowOff>
    </xdr:from>
    <xdr:to>
      <xdr:col>5</xdr:col>
      <xdr:colOff>60239</xdr:colOff>
      <xdr:row>5</xdr:row>
      <xdr:rowOff>66675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"/>
          <a:ext cx="1946189" cy="152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200026</xdr:colOff>
      <xdr:row>0</xdr:row>
      <xdr:rowOff>19050</xdr:rowOff>
    </xdr:from>
    <xdr:to>
      <xdr:col>21</xdr:col>
      <xdr:colOff>1</xdr:colOff>
      <xdr:row>5</xdr:row>
      <xdr:rowOff>153761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6" y="19050"/>
          <a:ext cx="2057400" cy="1611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685801</xdr:colOff>
      <xdr:row>5</xdr:row>
      <xdr:rowOff>178002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7625"/>
          <a:ext cx="1638301" cy="1282902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0</xdr:row>
      <xdr:rowOff>38100</xdr:rowOff>
    </xdr:from>
    <xdr:to>
      <xdr:col>12</xdr:col>
      <xdr:colOff>647701</xdr:colOff>
      <xdr:row>5</xdr:row>
      <xdr:rowOff>168477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8100"/>
          <a:ext cx="1638301" cy="128290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38</xdr:row>
      <xdr:rowOff>47625</xdr:rowOff>
    </xdr:from>
    <xdr:to>
      <xdr:col>2</xdr:col>
      <xdr:colOff>685801</xdr:colOff>
      <xdr:row>43</xdr:row>
      <xdr:rowOff>178002</xdr:rowOff>
    </xdr:to>
    <xdr:pic>
      <xdr:nvPicPr>
        <xdr:cNvPr id="11" name="Afbeelding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353300"/>
          <a:ext cx="1638301" cy="1282902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38</xdr:row>
      <xdr:rowOff>38100</xdr:rowOff>
    </xdr:from>
    <xdr:to>
      <xdr:col>12</xdr:col>
      <xdr:colOff>647701</xdr:colOff>
      <xdr:row>43</xdr:row>
      <xdr:rowOff>168477</xdr:rowOff>
    </xdr:to>
    <xdr:pic>
      <xdr:nvPicPr>
        <xdr:cNvPr id="12" name="Afbeelding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7343775"/>
          <a:ext cx="1638301" cy="128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dstrijdcoordinator@hwa-rangdo.n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wedstrijdcoordinator@hwa-rangdo.nl" TargetMode="External"/><Relationship Id="rId1" Type="http://schemas.openxmlformats.org/officeDocument/2006/relationships/hyperlink" Target="mailto:wedstrijdcoordinator@hwa-rangdo.n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aekyong@outlook.com" TargetMode="External"/><Relationship Id="rId13" Type="http://schemas.openxmlformats.org/officeDocument/2006/relationships/hyperlink" Target="mailto:seyfiturkoglu@hotmail.com" TargetMode="External"/><Relationship Id="rId18" Type="http://schemas.openxmlformats.org/officeDocument/2006/relationships/hyperlink" Target="mailto:info@gae-baek.nl" TargetMode="External"/><Relationship Id="rId26" Type="http://schemas.openxmlformats.org/officeDocument/2006/relationships/hyperlink" Target="mailto:middelburg-taekwondo@hotmail.com" TargetMode="External"/><Relationship Id="rId3" Type="http://schemas.openxmlformats.org/officeDocument/2006/relationships/hyperlink" Target="mailto:willyvandemortel@onsbrabantnet.nl" TargetMode="External"/><Relationship Id="rId21" Type="http://schemas.openxmlformats.org/officeDocument/2006/relationships/hyperlink" Target="mailto:info@taekwondogoes.nl" TargetMode="External"/><Relationship Id="rId7" Type="http://schemas.openxmlformats.org/officeDocument/2006/relationships/hyperlink" Target="mailto:info@jungshinkwan.nl" TargetMode="External"/><Relationship Id="rId12" Type="http://schemas.openxmlformats.org/officeDocument/2006/relationships/hyperlink" Target="mailto:info@itf-taekwondo.nl" TargetMode="External"/><Relationship Id="rId17" Type="http://schemas.openxmlformats.org/officeDocument/2006/relationships/hyperlink" Target="mailto:c.eikenhorst@chello.nl" TargetMode="External"/><Relationship Id="rId25" Type="http://schemas.openxmlformats.org/officeDocument/2006/relationships/hyperlink" Target="mailto:info@teamcarvalho.nl" TargetMode="External"/><Relationship Id="rId2" Type="http://schemas.openxmlformats.org/officeDocument/2006/relationships/hyperlink" Target="mailto:info@budoclubvoorburg.nl" TargetMode="External"/><Relationship Id="rId16" Type="http://schemas.openxmlformats.org/officeDocument/2006/relationships/hyperlink" Target="mailto:vincenttaekwondo@hotmail.com" TargetMode="External"/><Relationship Id="rId20" Type="http://schemas.openxmlformats.org/officeDocument/2006/relationships/hyperlink" Target="mailto:coos.vandenheuvel@gmail.com" TargetMode="External"/><Relationship Id="rId29" Type="http://schemas.openxmlformats.org/officeDocument/2006/relationships/printerSettings" Target="../printerSettings/printerSettings6.bin"/><Relationship Id="rId1" Type="http://schemas.openxmlformats.org/officeDocument/2006/relationships/hyperlink" Target="mailto:info@booz-itf-taekwondo.nl" TargetMode="External"/><Relationship Id="rId6" Type="http://schemas.openxmlformats.org/officeDocument/2006/relationships/hyperlink" Target="mailto:mkaltundag@hotmail.com" TargetMode="External"/><Relationship Id="rId11" Type="http://schemas.openxmlformats.org/officeDocument/2006/relationships/hyperlink" Target="mailto:nimjae@gmail.com" TargetMode="External"/><Relationship Id="rId24" Type="http://schemas.openxmlformats.org/officeDocument/2006/relationships/hyperlink" Target="mailto:taekwondocenterdeurne@chello.nl" TargetMode="External"/><Relationship Id="rId5" Type="http://schemas.openxmlformats.org/officeDocument/2006/relationships/hyperlink" Target="mailto:k_sewbalak@hotmail.com" TargetMode="External"/><Relationship Id="rId15" Type="http://schemas.openxmlformats.org/officeDocument/2006/relationships/hyperlink" Target="mailto:martijn.lindeboom@sungzang.nl" TargetMode="External"/><Relationship Id="rId23" Type="http://schemas.openxmlformats.org/officeDocument/2006/relationships/hyperlink" Target="mailto:info@sportcentertapilatu.nl" TargetMode="External"/><Relationship Id="rId28" Type="http://schemas.openxmlformats.org/officeDocument/2006/relationships/hyperlink" Target="mailto:pvandooren01@kpnmail.nl" TargetMode="External"/><Relationship Id="rId10" Type="http://schemas.openxmlformats.org/officeDocument/2006/relationships/hyperlink" Target="mailto:info@graziellaidili.com" TargetMode="External"/><Relationship Id="rId19" Type="http://schemas.openxmlformats.org/officeDocument/2006/relationships/hyperlink" Target="mailto:wedstrijdcoordinator@hwa-rangdo.nl" TargetMode="External"/><Relationship Id="rId4" Type="http://schemas.openxmlformats.org/officeDocument/2006/relationships/hyperlink" Target="mailto:info@evolutionsports.nl" TargetMode="External"/><Relationship Id="rId9" Type="http://schemas.openxmlformats.org/officeDocument/2006/relationships/hyperlink" Target="mailto:ohdokwan@ziggo.nl" TargetMode="External"/><Relationship Id="rId14" Type="http://schemas.openxmlformats.org/officeDocument/2006/relationships/hyperlink" Target="mailto:info@taekwondoschoolamsterdam.nl" TargetMode="External"/><Relationship Id="rId22" Type="http://schemas.openxmlformats.org/officeDocument/2006/relationships/hyperlink" Target="mailto:hendrybloks@taekyonberghem.nl" TargetMode="External"/><Relationship Id="rId27" Type="http://schemas.openxmlformats.org/officeDocument/2006/relationships/hyperlink" Target="mailto:info@cheogokwan.n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C00000"/>
    <pageSetUpPr fitToPage="1"/>
  </sheetPr>
  <dimension ref="A1:CH1048558"/>
  <sheetViews>
    <sheetView showGridLines="0" tabSelected="1" defaultGridColor="0" colorId="23" zoomScaleNormal="100" workbookViewId="0"/>
  </sheetViews>
  <sheetFormatPr defaultColWidth="9.140625" defaultRowHeight="15" x14ac:dyDescent="0.25"/>
  <cols>
    <col min="1" max="1" width="1.42578125" style="31" customWidth="1"/>
    <col min="2" max="3" width="14" style="31" hidden="1" customWidth="1"/>
    <col min="4" max="4" width="14.5703125" style="31" customWidth="1"/>
    <col min="5" max="5" width="14" style="31" customWidth="1"/>
    <col min="6" max="6" width="13.42578125" style="31" customWidth="1"/>
    <col min="7" max="7" width="15" style="31" bestFit="1" customWidth="1"/>
    <col min="8" max="8" width="14.42578125" style="31" customWidth="1"/>
    <col min="9" max="9" width="12" style="31" customWidth="1"/>
    <col min="10" max="10" width="13.5703125" style="31" customWidth="1"/>
    <col min="11" max="11" width="6.7109375" style="31" hidden="1" customWidth="1"/>
    <col min="12" max="13" width="13.28515625" style="31" customWidth="1"/>
    <col min="14" max="14" width="15.28515625" style="31" customWidth="1"/>
    <col min="15" max="15" width="18.140625" style="31" hidden="1" customWidth="1"/>
    <col min="16" max="16" width="13.28515625" style="31" hidden="1" customWidth="1"/>
    <col min="17" max="17" width="13.28515625" style="31" customWidth="1"/>
    <col min="18" max="19" width="14" style="31" hidden="1" customWidth="1"/>
    <col min="20" max="20" width="33.85546875" style="31" hidden="1" customWidth="1"/>
    <col min="21" max="21" width="20.5703125" style="31" customWidth="1"/>
    <col min="22" max="22" width="1.5703125" style="31" customWidth="1"/>
    <col min="23" max="23" width="14.28515625" style="31" customWidth="1"/>
    <col min="24" max="24" width="9.140625" style="31"/>
    <col min="25" max="25" width="15" style="31" customWidth="1"/>
    <col min="26" max="26" width="14.140625" style="31" customWidth="1"/>
    <col min="27" max="27" width="10" style="31" customWidth="1"/>
    <col min="28" max="28" width="9.140625" style="31"/>
    <col min="29" max="44" width="2" style="31" customWidth="1"/>
    <col min="45" max="45" width="9.140625" style="31"/>
    <col min="46" max="46" width="3" style="31" customWidth="1"/>
    <col min="47" max="47" width="9.140625" style="31"/>
    <col min="48" max="48" width="12" style="31" customWidth="1"/>
    <col min="49" max="49" width="3" style="31" customWidth="1"/>
    <col min="50" max="256" width="9.140625" style="31"/>
    <col min="257" max="257" width="2.7109375" style="31" customWidth="1"/>
    <col min="258" max="16383" width="9.140625" style="31"/>
    <col min="16384" max="16384" width="2.140625" style="31" customWidth="1"/>
  </cols>
  <sheetData>
    <row r="1" spans="1:25" ht="26.25" x14ac:dyDescent="0.4">
      <c r="A1" s="1"/>
      <c r="B1" s="4"/>
      <c r="C1" s="5"/>
      <c r="D1" s="5"/>
      <c r="E1" s="5"/>
      <c r="F1" s="6"/>
      <c r="G1" s="6"/>
      <c r="H1" s="6"/>
      <c r="I1" s="6"/>
      <c r="J1" s="5"/>
      <c r="K1" s="12"/>
      <c r="L1" s="6"/>
      <c r="M1" s="6"/>
      <c r="N1" s="6"/>
      <c r="O1" s="6"/>
      <c r="P1" s="6"/>
      <c r="Q1" s="5"/>
      <c r="R1" s="5"/>
      <c r="S1" s="5"/>
      <c r="T1" s="6"/>
      <c r="U1" s="5"/>
    </row>
    <row r="2" spans="1:25" ht="45" x14ac:dyDescent="0.6">
      <c r="A2" s="1"/>
      <c r="B2" s="5"/>
      <c r="C2" s="5"/>
      <c r="D2" s="5"/>
      <c r="E2" s="5"/>
      <c r="F2" s="6"/>
      <c r="G2" s="6"/>
      <c r="H2" s="6"/>
      <c r="I2" s="6"/>
      <c r="J2" s="96" t="s">
        <v>556</v>
      </c>
      <c r="K2" s="13"/>
      <c r="L2" s="6"/>
      <c r="M2" s="6"/>
      <c r="N2" s="6"/>
      <c r="O2" s="6"/>
      <c r="P2" s="6"/>
      <c r="Q2" s="5"/>
      <c r="R2" s="5"/>
      <c r="S2" s="5"/>
      <c r="T2" s="6"/>
      <c r="U2" s="5"/>
      <c r="W2" s="180" t="s">
        <v>266</v>
      </c>
      <c r="X2" s="181" t="s">
        <v>560</v>
      </c>
      <c r="Y2" s="182"/>
    </row>
    <row r="3" spans="1:25" ht="15" customHeight="1" x14ac:dyDescent="0.35">
      <c r="A3" s="1"/>
      <c r="B3" s="5"/>
      <c r="C3" s="5"/>
      <c r="D3" s="5"/>
      <c r="E3" s="5"/>
      <c r="F3" s="37"/>
      <c r="G3" s="34"/>
      <c r="H3" s="34"/>
      <c r="I3" s="34"/>
      <c r="J3" s="47" t="s">
        <v>557</v>
      </c>
      <c r="L3" s="134" t="s">
        <v>99</v>
      </c>
      <c r="M3" s="134"/>
      <c r="N3" s="134"/>
      <c r="O3" s="6"/>
      <c r="P3" s="6"/>
      <c r="Q3" s="5"/>
      <c r="R3" s="5"/>
      <c r="S3" s="5"/>
      <c r="T3" s="6"/>
      <c r="U3" s="5"/>
      <c r="W3" s="183"/>
      <c r="X3" s="184"/>
      <c r="Y3" s="183"/>
    </row>
    <row r="4" spans="1:25" x14ac:dyDescent="0.25">
      <c r="A4" s="1"/>
      <c r="B4" s="5"/>
      <c r="C4" s="5"/>
      <c r="D4" s="5"/>
      <c r="E4" s="5"/>
      <c r="F4" s="6"/>
      <c r="G4" s="6"/>
      <c r="H4" s="6"/>
      <c r="I4" s="6"/>
      <c r="J4" s="6"/>
      <c r="K4" s="6"/>
      <c r="L4" s="14"/>
      <c r="M4" s="6"/>
      <c r="N4" s="6"/>
      <c r="O4" s="6"/>
      <c r="P4" s="6"/>
      <c r="Q4" s="5"/>
      <c r="R4" s="5"/>
      <c r="S4" s="5"/>
      <c r="T4" s="6"/>
      <c r="U4" s="5"/>
    </row>
    <row r="5" spans="1:25" x14ac:dyDescent="0.25">
      <c r="A5" s="1"/>
      <c r="B5" s="5"/>
      <c r="C5" s="5"/>
      <c r="D5" s="5"/>
      <c r="E5" s="5"/>
      <c r="F5" s="6"/>
      <c r="G5" s="6"/>
      <c r="H5" s="6"/>
      <c r="I5" s="6"/>
      <c r="J5" s="6"/>
      <c r="K5" s="6"/>
      <c r="L5" s="14"/>
      <c r="M5" s="6"/>
      <c r="N5" s="6"/>
      <c r="O5" s="6"/>
      <c r="P5" s="6"/>
      <c r="Q5" s="5"/>
      <c r="R5" s="5"/>
      <c r="S5" s="5"/>
      <c r="T5" s="6"/>
      <c r="U5" s="5"/>
    </row>
    <row r="6" spans="1:25" ht="15.75" thickBot="1" x14ac:dyDescent="0.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7"/>
      <c r="M6" s="5"/>
      <c r="N6" s="5"/>
      <c r="O6" s="5"/>
      <c r="P6" s="5"/>
      <c r="Q6" s="5"/>
      <c r="R6" s="5"/>
      <c r="S6" s="5"/>
      <c r="T6" s="5"/>
      <c r="U6" s="5"/>
    </row>
    <row r="7" spans="1:25" ht="15.75" thickBot="1" x14ac:dyDescent="0.3">
      <c r="A7" s="1"/>
      <c r="B7" s="5"/>
      <c r="C7" s="5"/>
      <c r="D7" s="46" t="s">
        <v>48</v>
      </c>
      <c r="E7" s="131" t="s">
        <v>68</v>
      </c>
      <c r="F7" s="132"/>
      <c r="G7" s="133"/>
      <c r="H7" s="137" t="s">
        <v>49</v>
      </c>
      <c r="I7" s="138"/>
      <c r="J7" s="131">
        <f>IFERROR(VLOOKUP($E$7,'E-mail adressen'!$A1:$F68,4,FALSE),"_")</f>
        <v>0</v>
      </c>
      <c r="K7" s="132"/>
      <c r="L7" s="133"/>
      <c r="M7" s="137"/>
      <c r="N7" s="138"/>
      <c r="O7" s="129"/>
      <c r="P7" s="130"/>
      <c r="Q7" s="137"/>
      <c r="R7" s="138"/>
      <c r="S7" s="129"/>
      <c r="T7" s="137"/>
      <c r="U7" s="138"/>
    </row>
    <row r="8" spans="1:25" ht="15.75" thickBot="1" x14ac:dyDescent="0.3">
      <c r="A8" s="1"/>
      <c r="B8" s="5"/>
      <c r="C8" s="5"/>
      <c r="D8" s="46" t="s">
        <v>50</v>
      </c>
      <c r="E8" s="141">
        <f>IFERROR(VLOOKUP(Naam_School,'E-mail adressen'!A1:F69,2,FALSE),"-")</f>
        <v>0</v>
      </c>
      <c r="F8" s="142"/>
      <c r="G8" s="143"/>
      <c r="H8" s="137" t="s">
        <v>51</v>
      </c>
      <c r="I8" s="138"/>
      <c r="J8" s="48">
        <f>IFERROR(VLOOKUP($E$7,'E-mail adressen'!$A1:$F69,3,FALSE),"_")</f>
        <v>0</v>
      </c>
      <c r="K8" s="49"/>
      <c r="L8" s="50"/>
      <c r="M8" s="137"/>
      <c r="N8" s="138"/>
      <c r="O8" s="129"/>
      <c r="P8" s="130"/>
      <c r="Q8" s="178"/>
      <c r="R8" s="179"/>
      <c r="S8" s="179"/>
      <c r="T8" s="179"/>
      <c r="U8" s="179"/>
    </row>
    <row r="9" spans="1:25" s="95" customFormat="1" ht="15.75" thickBot="1" x14ac:dyDescent="0.3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31"/>
      <c r="W9" s="31"/>
    </row>
    <row r="10" spans="1:25" ht="15.75" thickBot="1" x14ac:dyDescent="0.3">
      <c r="A10" s="83"/>
      <c r="B10" s="30"/>
      <c r="C10" s="30"/>
      <c r="D10" s="125"/>
      <c r="E10" s="120" t="s">
        <v>52</v>
      </c>
      <c r="F10" s="121"/>
      <c r="G10" s="122"/>
      <c r="H10" s="123" t="s">
        <v>8</v>
      </c>
      <c r="I10" s="126"/>
      <c r="J10" s="85" t="s">
        <v>53</v>
      </c>
      <c r="K10" s="86"/>
      <c r="L10" s="87"/>
      <c r="M10" s="94" t="s">
        <v>8</v>
      </c>
      <c r="N10" s="84" t="s">
        <v>173</v>
      </c>
      <c r="O10" s="21"/>
      <c r="P10" s="21"/>
      <c r="Q10" s="84" t="s">
        <v>561</v>
      </c>
      <c r="R10" s="84"/>
      <c r="S10" s="84"/>
      <c r="T10" s="84"/>
      <c r="U10" s="84"/>
      <c r="X10" s="95"/>
    </row>
    <row r="11" spans="1:25" ht="15.75" thickBot="1" x14ac:dyDescent="0.3">
      <c r="A11" s="1"/>
      <c r="B11" s="5"/>
      <c r="C11" s="5"/>
      <c r="D11" s="127" t="s">
        <v>54</v>
      </c>
      <c r="E11" s="144"/>
      <c r="F11" s="144"/>
      <c r="G11" s="144"/>
      <c r="H11" s="110" t="s">
        <v>68</v>
      </c>
      <c r="I11" s="127" t="s">
        <v>54</v>
      </c>
      <c r="J11" s="135"/>
      <c r="K11" s="135"/>
      <c r="L11" s="135"/>
      <c r="M11" s="124" t="s">
        <v>68</v>
      </c>
      <c r="N11" s="124" t="s">
        <v>174</v>
      </c>
      <c r="O11" s="15"/>
      <c r="P11" s="15"/>
      <c r="Q11" s="150"/>
      <c r="R11" s="151"/>
      <c r="S11" s="151"/>
      <c r="T11" s="151"/>
      <c r="U11" s="152"/>
      <c r="X11" s="95"/>
    </row>
    <row r="12" spans="1:25" ht="15.75" thickBot="1" x14ac:dyDescent="0.3">
      <c r="A12" s="1"/>
      <c r="B12" s="5"/>
      <c r="C12" s="5"/>
      <c r="D12" s="127" t="s">
        <v>55</v>
      </c>
      <c r="E12" s="145"/>
      <c r="F12" s="145"/>
      <c r="G12" s="145"/>
      <c r="H12" s="110" t="s">
        <v>68</v>
      </c>
      <c r="I12" s="127" t="s">
        <v>55</v>
      </c>
      <c r="J12" s="136"/>
      <c r="K12" s="136"/>
      <c r="L12" s="136"/>
      <c r="M12" s="124" t="s">
        <v>68</v>
      </c>
      <c r="N12" s="124" t="s">
        <v>174</v>
      </c>
      <c r="O12" s="51"/>
      <c r="P12" s="51"/>
      <c r="Q12" s="153"/>
      <c r="R12" s="154"/>
      <c r="S12" s="154"/>
      <c r="T12" s="154"/>
      <c r="U12" s="155"/>
      <c r="X12" s="95"/>
    </row>
    <row r="13" spans="1:25" ht="15.75" thickBot="1" x14ac:dyDescent="0.3">
      <c r="A13" s="1"/>
      <c r="B13" s="5"/>
      <c r="C13" s="5"/>
      <c r="D13" s="128" t="s">
        <v>56</v>
      </c>
      <c r="E13" s="144"/>
      <c r="F13" s="144"/>
      <c r="G13" s="144"/>
      <c r="H13" s="110" t="s">
        <v>68</v>
      </c>
      <c r="I13" s="128" t="s">
        <v>56</v>
      </c>
      <c r="J13" s="149"/>
      <c r="K13" s="149"/>
      <c r="L13" s="149"/>
      <c r="M13" s="124" t="s">
        <v>68</v>
      </c>
      <c r="N13" s="124" t="s">
        <v>174</v>
      </c>
      <c r="O13" s="51"/>
      <c r="P13" s="51"/>
      <c r="Q13" s="153"/>
      <c r="R13" s="154"/>
      <c r="S13" s="154"/>
      <c r="T13" s="154"/>
      <c r="U13" s="155"/>
      <c r="X13" s="95"/>
    </row>
    <row r="14" spans="1:25" ht="15.75" thickBot="1" x14ac:dyDescent="0.3">
      <c r="A14" s="1"/>
      <c r="B14" s="5"/>
      <c r="C14" s="5"/>
      <c r="D14" s="128" t="s">
        <v>57</v>
      </c>
      <c r="E14" s="146"/>
      <c r="F14" s="146"/>
      <c r="G14" s="146"/>
      <c r="H14" s="110" t="s">
        <v>68</v>
      </c>
      <c r="I14" s="128" t="s">
        <v>57</v>
      </c>
      <c r="J14" s="149"/>
      <c r="K14" s="149"/>
      <c r="L14" s="149"/>
      <c r="M14" s="124" t="s">
        <v>68</v>
      </c>
      <c r="N14" s="124" t="s">
        <v>174</v>
      </c>
      <c r="O14" s="45"/>
      <c r="P14" s="45"/>
      <c r="Q14" s="156"/>
      <c r="R14" s="157"/>
      <c r="S14" s="157"/>
      <c r="T14" s="157"/>
      <c r="U14" s="158"/>
      <c r="X14" s="95"/>
    </row>
    <row r="15" spans="1:25" x14ac:dyDescent="0.25">
      <c r="A15" s="1"/>
      <c r="B15" s="5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5">
      <c r="A16" s="1"/>
      <c r="B16" s="5"/>
      <c r="C16" s="5"/>
      <c r="D16" s="41" t="s">
        <v>151</v>
      </c>
      <c r="E16" s="38"/>
      <c r="F16" s="38"/>
      <c r="G16" s="38"/>
      <c r="H16" s="39">
        <f>$U$73</f>
        <v>0</v>
      </c>
      <c r="I16" s="148" t="s">
        <v>558</v>
      </c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</row>
    <row r="17" spans="1:49" x14ac:dyDescent="0.25">
      <c r="A17" s="1"/>
      <c r="B17" s="5"/>
      <c r="C17" s="5"/>
      <c r="D17" s="40" t="s">
        <v>182</v>
      </c>
      <c r="E17" s="30"/>
      <c r="F17" s="37"/>
      <c r="G17" s="37"/>
      <c r="H17" s="37"/>
      <c r="I17" s="88" t="s">
        <v>183</v>
      </c>
      <c r="J17" s="38" t="str">
        <f>'Berekening betalingskenmerk '!B7</f>
        <v>ZFC2018-_000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AV17" s="31">
        <f>17/3</f>
        <v>5.666666666666667</v>
      </c>
    </row>
    <row r="18" spans="1:49" ht="29.25" customHeight="1" x14ac:dyDescent="0.25">
      <c r="A18" s="1"/>
      <c r="B18" s="5"/>
      <c r="C18" s="5"/>
      <c r="D18" s="147" t="s">
        <v>179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X18" s="185"/>
      <c r="AV18" s="31">
        <v>6</v>
      </c>
      <c r="AW18" s="31">
        <f>AV18</f>
        <v>6</v>
      </c>
    </row>
    <row r="19" spans="1:49" x14ac:dyDescent="0.25">
      <c r="A19" s="1"/>
      <c r="B19" s="2" t="s">
        <v>0</v>
      </c>
      <c r="C19" s="2" t="s">
        <v>1</v>
      </c>
      <c r="D19" s="106" t="s">
        <v>2</v>
      </c>
      <c r="E19" s="106" t="s">
        <v>3</v>
      </c>
      <c r="F19" s="106" t="s">
        <v>168</v>
      </c>
      <c r="G19" s="106" t="s">
        <v>169</v>
      </c>
      <c r="H19" s="106" t="s">
        <v>6</v>
      </c>
      <c r="I19" s="106" t="s">
        <v>7</v>
      </c>
      <c r="J19" s="106" t="s">
        <v>8</v>
      </c>
      <c r="K19" s="106" t="s">
        <v>9</v>
      </c>
      <c r="L19" s="106" t="s">
        <v>10</v>
      </c>
      <c r="M19" s="106" t="s">
        <v>11</v>
      </c>
      <c r="N19" s="106" t="s">
        <v>12</v>
      </c>
      <c r="O19" s="106" t="s">
        <v>13</v>
      </c>
      <c r="P19" s="106" t="s">
        <v>14</v>
      </c>
      <c r="Q19" s="106" t="s">
        <v>15</v>
      </c>
      <c r="R19" s="106" t="s">
        <v>16</v>
      </c>
      <c r="S19" s="106" t="s">
        <v>17</v>
      </c>
      <c r="T19" s="106" t="s">
        <v>18</v>
      </c>
      <c r="U19" s="106" t="s">
        <v>171</v>
      </c>
      <c r="X19" s="186"/>
      <c r="Y19" s="187" t="s">
        <v>85</v>
      </c>
      <c r="Z19" s="188"/>
      <c r="AA19" s="188"/>
      <c r="AB19" s="32"/>
      <c r="AV19" s="31">
        <v>5</v>
      </c>
      <c r="AW19" s="31">
        <f>AW18+AV19</f>
        <v>11</v>
      </c>
    </row>
    <row r="20" spans="1:49" x14ac:dyDescent="0.25">
      <c r="A20" s="1"/>
      <c r="B20" s="97"/>
      <c r="C20" s="97"/>
      <c r="D20" s="106"/>
      <c r="E20" s="106"/>
      <c r="F20" s="107" t="s">
        <v>69</v>
      </c>
      <c r="G20" s="106" t="s">
        <v>87</v>
      </c>
      <c r="H20" s="108" t="s">
        <v>555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44" t="s">
        <v>170</v>
      </c>
      <c r="X20" s="186"/>
      <c r="Y20" s="185"/>
      <c r="Z20" s="32"/>
      <c r="AA20" s="32"/>
      <c r="AB20" s="32"/>
    </row>
    <row r="21" spans="1:49" ht="15" customHeight="1" x14ac:dyDescent="0.25">
      <c r="A21" s="8"/>
      <c r="B21" s="33"/>
      <c r="C21" s="33"/>
      <c r="D21" s="8"/>
      <c r="E21" s="8"/>
      <c r="F21" s="105" t="s">
        <v>70</v>
      </c>
      <c r="G21" s="95"/>
      <c r="H21" s="95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95"/>
      <c r="X21" s="186"/>
      <c r="Y21" s="185"/>
      <c r="Z21" s="32"/>
      <c r="AA21" s="32"/>
      <c r="AB21" s="32"/>
    </row>
    <row r="22" spans="1:49" s="32" customFormat="1" ht="15" customHeight="1" x14ac:dyDescent="0.25">
      <c r="A22" s="3"/>
      <c r="B22" s="98" t="e">
        <f>VLOOKUP($E$7,'E-mail adressen'!$A$3:$F$51,6,FALSE)</f>
        <v>#N/A</v>
      </c>
      <c r="C22" s="99" t="s">
        <v>167</v>
      </c>
      <c r="D22" s="89"/>
      <c r="E22" s="89"/>
      <c r="F22" s="93" t="s">
        <v>86</v>
      </c>
      <c r="G22" s="90"/>
      <c r="H22" s="91" t="str">
        <f t="shared" ref="H22:H71" si="0">IFERROR(IF($G22=0,"-",DATEDIF($G22,$H$79,"Y")),$H$82)</f>
        <v>-</v>
      </c>
      <c r="I22" s="29" t="str">
        <f t="shared" ref="I22:I71" si="1">IF($G22=0,"-",IF($H22&lt;14,"Jeugd",IF($H22&gt;17,"Senior",IF($H22=15&lt;&gt;17,"Junior","-"))))</f>
        <v>-</v>
      </c>
      <c r="J22" s="93" t="s">
        <v>68</v>
      </c>
      <c r="K22" s="92" t="str">
        <f>IF($J22=$J$78,"C",IF($J22=$J$79,"C",IF($J22=$J$80,"C",IF($J22=$J$81,"C",IF($J22=$J$82,"C",IF($J22=$J$83,"C",IF($J22=$J$84,"B",IF($J22=$J$85,"B",IF($J22=$J$86,"B",IF($J22=$J$87,"B",IF($J22=$J$88,"A",IF($J22=$J$89,"A",IF($J22=$J$90,"A",IF($J22=$J$91,"A","-"))))))))))))))</f>
        <v>-</v>
      </c>
      <c r="L22" s="93" t="s">
        <v>68</v>
      </c>
      <c r="M22" s="93" t="s">
        <v>68</v>
      </c>
      <c r="N22" s="9" t="s">
        <v>68</v>
      </c>
      <c r="O22" s="93" t="str">
        <f>'Poule resultaat'!$N3</f>
        <v xml:space="preserve"> </v>
      </c>
      <c r="P22" s="93"/>
      <c r="Q22" s="93" t="s">
        <v>68</v>
      </c>
      <c r="R22" s="56" t="str">
        <f>'Poule resultaat'!$Q3</f>
        <v xml:space="preserve"> </v>
      </c>
      <c r="S22" s="56"/>
      <c r="T22" s="56" t="str">
        <f t="shared" ref="T22:T53" si="2">Naam_School</f>
        <v>Maak keuze ↓</v>
      </c>
      <c r="U22" s="11" t="str">
        <f>IF($AA22=1,19,IF($AA22=2,22," -"))</f>
        <v xml:space="preserve"> -</v>
      </c>
      <c r="V22" s="31"/>
      <c r="W22" s="31" t="str">
        <f t="shared" ref="W22:W51" si="3">CONCATENATE($F22,$I22,$L22)</f>
        <v xml:space="preserve"> ↓Maak keuze-Maak keuze ↓</v>
      </c>
      <c r="X22" s="189"/>
      <c r="Y22" s="32" t="str">
        <f>IF($N22="Ja",1,IF($N22="Nee",0,"-"))</f>
        <v>-</v>
      </c>
      <c r="Z22" s="32" t="str">
        <f>IF($Q22="Ja",1,IF($Q22="Nee",0,"-"))</f>
        <v>-</v>
      </c>
      <c r="AA22" s="32">
        <f>SUM(Y22:Z22)</f>
        <v>0</v>
      </c>
      <c r="AC22" s="31">
        <f>IF($D22&gt;0,1,0)</f>
        <v>0</v>
      </c>
      <c r="AD22" s="31">
        <f>IF($E22&gt;0,1,0)</f>
        <v>0</v>
      </c>
      <c r="AE22" s="31">
        <f>IF($F22&lt;&gt;$F$77,1,0)</f>
        <v>0</v>
      </c>
      <c r="AF22" s="31">
        <f>IF($G22&gt;0,1,0)</f>
        <v>0</v>
      </c>
      <c r="AG22" s="31">
        <f>IF($H22&lt;&gt;"-",1,0)</f>
        <v>0</v>
      </c>
      <c r="AH22" s="31">
        <f>IF($I22&lt;&gt;"-",1,0)</f>
        <v>0</v>
      </c>
      <c r="AI22" s="31">
        <f>IF($J22&lt;&gt;$J$77,1,0)</f>
        <v>0</v>
      </c>
      <c r="AJ22" s="31">
        <f>IF($K22&lt;&gt;"-",1,0)</f>
        <v>0</v>
      </c>
      <c r="AK22" s="31">
        <f>IF($L22&lt;&gt;$L$77,1,0)</f>
        <v>0</v>
      </c>
      <c r="AL22" s="31">
        <f>IF($M22&lt;&gt;$M$77,1,0)</f>
        <v>0</v>
      </c>
      <c r="AM22" s="31">
        <f>IF($N22&lt;&gt;$N$77,1,0)</f>
        <v>0</v>
      </c>
      <c r="AN22" s="31">
        <f>IF($N22&lt;&gt;$N$77,1,0)</f>
        <v>0</v>
      </c>
      <c r="AO22" s="31">
        <f>IF($N22&lt;&gt;$N$77,1,0)</f>
        <v>0</v>
      </c>
      <c r="AP22" s="31">
        <f>IF($Q22&lt;&gt;$Q$77,1,0)</f>
        <v>0</v>
      </c>
      <c r="AQ22" s="31">
        <f>IF($L22&lt;&gt;$L$77,1,0)</f>
        <v>0</v>
      </c>
      <c r="AR22" s="31">
        <f>IF($L22&lt;&gt;$L$77,1,0)</f>
        <v>0</v>
      </c>
      <c r="AS22" s="31"/>
      <c r="AT22" s="31">
        <f>SUM(AC22:AS22)</f>
        <v>0</v>
      </c>
      <c r="AV22" s="32">
        <v>6</v>
      </c>
      <c r="AW22" s="32">
        <f>AW19+AV22</f>
        <v>17</v>
      </c>
    </row>
    <row r="23" spans="1:49" s="32" customFormat="1" x14ac:dyDescent="0.25">
      <c r="A23" s="3"/>
      <c r="B23" s="98" t="e">
        <f>VLOOKUP($E$7,'E-mail adressen'!$A$3:$F$51,6,FALSE)</f>
        <v>#N/A</v>
      </c>
      <c r="C23" s="42" t="s">
        <v>152</v>
      </c>
      <c r="D23" s="89"/>
      <c r="E23" s="89"/>
      <c r="F23" s="93" t="s">
        <v>86</v>
      </c>
      <c r="G23" s="90"/>
      <c r="H23" s="91" t="str">
        <f t="shared" si="0"/>
        <v>-</v>
      </c>
      <c r="I23" s="29" t="str">
        <f t="shared" si="1"/>
        <v>-</v>
      </c>
      <c r="J23" s="93" t="s">
        <v>68</v>
      </c>
      <c r="K23" s="92" t="str">
        <f t="shared" ref="K23:K70" si="4">IF($J23=$J$78,"B",IF($J23=$J$79,"B",IF($J23=$J$80,"B",IF($J23=$J$81,"B",IF($J23=$J$82,"B",IF($J23=$J$83,"B",IF($J23=$J$84,"A",IF($J23=$J$85,"A",IF($J23=$J$86,"A",IF($J23=$J$87,"A",IF($J23=$J$88,"A",IF($J23=$J$89,"AA",IF($J23=$J$90,"AA",IF($J23=$J$91,"AA","-"))))))))))))))</f>
        <v>-</v>
      </c>
      <c r="L23" s="93" t="s">
        <v>68</v>
      </c>
      <c r="M23" s="93" t="s">
        <v>68</v>
      </c>
      <c r="N23" s="9" t="s">
        <v>68</v>
      </c>
      <c r="O23" s="93" t="str">
        <f>'Poule resultaat'!$N4</f>
        <v xml:space="preserve"> </v>
      </c>
      <c r="P23" s="93"/>
      <c r="Q23" s="93" t="s">
        <v>68</v>
      </c>
      <c r="R23" s="56" t="str">
        <f>'Poule resultaat'!$Q4</f>
        <v xml:space="preserve"> </v>
      </c>
      <c r="S23" s="56"/>
      <c r="T23" s="56" t="str">
        <f t="shared" si="2"/>
        <v>Maak keuze ↓</v>
      </c>
      <c r="U23" s="11" t="str">
        <f t="shared" ref="U23:U71" si="5">IF($AA23=1,19,IF($AA23=2,22," -"))</f>
        <v xml:space="preserve"> -</v>
      </c>
      <c r="V23" s="31"/>
      <c r="W23" s="31" t="str">
        <f t="shared" si="3"/>
        <v xml:space="preserve"> ↓Maak keuze-Maak keuze ↓</v>
      </c>
      <c r="X23" s="189"/>
      <c r="Y23" s="32" t="str">
        <f t="shared" ref="Y23:Y71" si="6">IF($N23="Ja",1,IF($N23="Nee",0,"-"))</f>
        <v>-</v>
      </c>
      <c r="Z23" s="32" t="str">
        <f t="shared" ref="Z23:Z71" si="7">IF($Q23="Ja",1,IF($Q23="Nee",0,"-"))</f>
        <v>-</v>
      </c>
      <c r="AA23" s="32">
        <f t="shared" ref="AA23:AA71" si="8">SUM(Y23:Z23)</f>
        <v>0</v>
      </c>
      <c r="AC23" s="31">
        <f t="shared" ref="AC23:AC73" si="9">IF($D23&gt;0,1,0)</f>
        <v>0</v>
      </c>
      <c r="AD23" s="31">
        <f t="shared" ref="AD23:AD71" si="10">IF($E23&gt;0,1,0)</f>
        <v>0</v>
      </c>
      <c r="AE23" s="31">
        <f t="shared" ref="AE23:AE71" si="11">IF($F23&lt;&gt;$F$77,1,0)</f>
        <v>0</v>
      </c>
      <c r="AF23" s="31">
        <f t="shared" ref="AF23:AF71" si="12">IF($G23&gt;0,1,0)</f>
        <v>0</v>
      </c>
      <c r="AG23" s="31">
        <f t="shared" ref="AG23:AG71" si="13">IF($H23&lt;&gt;"-",1,0)</f>
        <v>0</v>
      </c>
      <c r="AH23" s="31">
        <f t="shared" ref="AH23:AH71" si="14">IF($I23&lt;&gt;"-",1,0)</f>
        <v>0</v>
      </c>
      <c r="AI23" s="31">
        <f t="shared" ref="AI23:AI71" si="15">IF($J23&lt;&gt;$J$77,1,0)</f>
        <v>0</v>
      </c>
      <c r="AJ23" s="31">
        <f t="shared" ref="AJ23:AJ71" si="16">IF($K23&lt;&gt;"-",1,0)</f>
        <v>0</v>
      </c>
      <c r="AK23" s="31">
        <f t="shared" ref="AK23:AK71" si="17">IF($L23&lt;&gt;$L$77,1,0)</f>
        <v>0</v>
      </c>
      <c r="AL23" s="31">
        <f t="shared" ref="AL23:AL71" si="18">IF($M23&lt;&gt;$M$77,1,0)</f>
        <v>0</v>
      </c>
      <c r="AM23" s="31">
        <f t="shared" ref="AM23:AO54" si="19">IF($N23&lt;&gt;$N$77,1,0)</f>
        <v>0</v>
      </c>
      <c r="AN23" s="31">
        <f t="shared" si="19"/>
        <v>0</v>
      </c>
      <c r="AO23" s="31">
        <f t="shared" si="19"/>
        <v>0</v>
      </c>
      <c r="AP23" s="31">
        <f t="shared" ref="AP23:AP71" si="20">IF($Q23&lt;&gt;$Q$77,1,0)</f>
        <v>0</v>
      </c>
      <c r="AQ23" s="31">
        <f t="shared" ref="AQ23:AR54" si="21">IF($L23&lt;&gt;$L$77,1,0)</f>
        <v>0</v>
      </c>
      <c r="AR23" s="31">
        <f t="shared" si="21"/>
        <v>0</v>
      </c>
      <c r="AS23" s="31"/>
      <c r="AT23" s="31">
        <f t="shared" ref="AT23:AT71" si="22">SUM(AC23:AS23)</f>
        <v>0</v>
      </c>
    </row>
    <row r="24" spans="1:49" s="32" customFormat="1" x14ac:dyDescent="0.25">
      <c r="A24" s="3"/>
      <c r="B24" s="98" t="e">
        <f>VLOOKUP($E$7,'E-mail adressen'!$A$3:$F$51,6,FALSE)</f>
        <v>#N/A</v>
      </c>
      <c r="C24" s="42" t="s">
        <v>153</v>
      </c>
      <c r="D24" s="89"/>
      <c r="E24" s="89"/>
      <c r="F24" s="93" t="s">
        <v>86</v>
      </c>
      <c r="G24" s="90"/>
      <c r="H24" s="91" t="str">
        <f t="shared" si="0"/>
        <v>-</v>
      </c>
      <c r="I24" s="29" t="str">
        <f t="shared" si="1"/>
        <v>-</v>
      </c>
      <c r="J24" s="93" t="s">
        <v>68</v>
      </c>
      <c r="K24" s="92" t="str">
        <f t="shared" si="4"/>
        <v>-</v>
      </c>
      <c r="L24" s="93" t="s">
        <v>68</v>
      </c>
      <c r="M24" s="93" t="s">
        <v>68</v>
      </c>
      <c r="N24" s="9" t="s">
        <v>68</v>
      </c>
      <c r="O24" s="93" t="str">
        <f>'Poule resultaat'!$N5</f>
        <v xml:space="preserve"> </v>
      </c>
      <c r="P24" s="93"/>
      <c r="Q24" s="93" t="s">
        <v>68</v>
      </c>
      <c r="R24" s="56" t="str">
        <f>'Poule resultaat'!$Q5</f>
        <v xml:space="preserve"> </v>
      </c>
      <c r="S24" s="56"/>
      <c r="T24" s="56" t="str">
        <f t="shared" si="2"/>
        <v>Maak keuze ↓</v>
      </c>
      <c r="U24" s="11" t="str">
        <f t="shared" si="5"/>
        <v xml:space="preserve"> -</v>
      </c>
      <c r="V24" s="31"/>
      <c r="W24" s="31" t="str">
        <f t="shared" si="3"/>
        <v xml:space="preserve"> ↓Maak keuze-Maak keuze ↓</v>
      </c>
      <c r="X24" s="189"/>
      <c r="Y24" s="32" t="str">
        <f t="shared" si="6"/>
        <v>-</v>
      </c>
      <c r="Z24" s="32" t="str">
        <f t="shared" si="7"/>
        <v>-</v>
      </c>
      <c r="AA24" s="32">
        <f t="shared" si="8"/>
        <v>0</v>
      </c>
      <c r="AC24" s="31">
        <f t="shared" si="9"/>
        <v>0</v>
      </c>
      <c r="AD24" s="31">
        <f t="shared" si="10"/>
        <v>0</v>
      </c>
      <c r="AE24" s="31">
        <f t="shared" si="11"/>
        <v>0</v>
      </c>
      <c r="AF24" s="31">
        <f t="shared" si="12"/>
        <v>0</v>
      </c>
      <c r="AG24" s="31">
        <f t="shared" si="13"/>
        <v>0</v>
      </c>
      <c r="AH24" s="31">
        <f t="shared" si="14"/>
        <v>0</v>
      </c>
      <c r="AI24" s="31">
        <f t="shared" si="15"/>
        <v>0</v>
      </c>
      <c r="AJ24" s="31">
        <f t="shared" si="16"/>
        <v>0</v>
      </c>
      <c r="AK24" s="31">
        <f t="shared" si="17"/>
        <v>0</v>
      </c>
      <c r="AL24" s="31">
        <f t="shared" si="18"/>
        <v>0</v>
      </c>
      <c r="AM24" s="31">
        <f t="shared" si="19"/>
        <v>0</v>
      </c>
      <c r="AN24" s="31">
        <f t="shared" si="19"/>
        <v>0</v>
      </c>
      <c r="AO24" s="31">
        <f t="shared" si="19"/>
        <v>0</v>
      </c>
      <c r="AP24" s="31">
        <f t="shared" si="20"/>
        <v>0</v>
      </c>
      <c r="AQ24" s="31">
        <f t="shared" si="21"/>
        <v>0</v>
      </c>
      <c r="AR24" s="31">
        <f t="shared" si="21"/>
        <v>0</v>
      </c>
      <c r="AS24" s="31"/>
      <c r="AT24" s="31">
        <f t="shared" si="22"/>
        <v>0</v>
      </c>
    </row>
    <row r="25" spans="1:49" s="32" customFormat="1" x14ac:dyDescent="0.25">
      <c r="A25" s="3"/>
      <c r="B25" s="98" t="e">
        <f>VLOOKUP($E$7,'E-mail adressen'!$A$3:$F$51,6,FALSE)</f>
        <v>#N/A</v>
      </c>
      <c r="C25" s="42" t="s">
        <v>154</v>
      </c>
      <c r="D25" s="89"/>
      <c r="E25" s="89"/>
      <c r="F25" s="93" t="s">
        <v>86</v>
      </c>
      <c r="G25" s="90"/>
      <c r="H25" s="91" t="str">
        <f t="shared" si="0"/>
        <v>-</v>
      </c>
      <c r="I25" s="29" t="str">
        <f t="shared" si="1"/>
        <v>-</v>
      </c>
      <c r="J25" s="93" t="s">
        <v>68</v>
      </c>
      <c r="K25" s="92" t="str">
        <f t="shared" si="4"/>
        <v>-</v>
      </c>
      <c r="L25" s="93" t="s">
        <v>68</v>
      </c>
      <c r="M25" s="93" t="s">
        <v>68</v>
      </c>
      <c r="N25" s="9" t="s">
        <v>68</v>
      </c>
      <c r="O25" s="93" t="str">
        <f>'Poule resultaat'!$N6</f>
        <v xml:space="preserve"> </v>
      </c>
      <c r="P25" s="93"/>
      <c r="Q25" s="93" t="s">
        <v>68</v>
      </c>
      <c r="R25" s="56" t="str">
        <f>'Poule resultaat'!$Q6</f>
        <v xml:space="preserve"> </v>
      </c>
      <c r="S25" s="56"/>
      <c r="T25" s="56" t="str">
        <f t="shared" si="2"/>
        <v>Maak keuze ↓</v>
      </c>
      <c r="U25" s="11" t="str">
        <f t="shared" si="5"/>
        <v xml:space="preserve"> -</v>
      </c>
      <c r="V25" s="31"/>
      <c r="W25" s="31" t="str">
        <f t="shared" si="3"/>
        <v xml:space="preserve"> ↓Maak keuze-Maak keuze ↓</v>
      </c>
      <c r="X25" s="189"/>
      <c r="Y25" s="32" t="str">
        <f t="shared" si="6"/>
        <v>-</v>
      </c>
      <c r="Z25" s="32" t="str">
        <f t="shared" si="7"/>
        <v>-</v>
      </c>
      <c r="AA25" s="32">
        <f t="shared" si="8"/>
        <v>0</v>
      </c>
      <c r="AC25" s="31">
        <f t="shared" si="9"/>
        <v>0</v>
      </c>
      <c r="AD25" s="31">
        <f t="shared" si="10"/>
        <v>0</v>
      </c>
      <c r="AE25" s="31">
        <f t="shared" si="11"/>
        <v>0</v>
      </c>
      <c r="AF25" s="31">
        <f t="shared" si="12"/>
        <v>0</v>
      </c>
      <c r="AG25" s="31">
        <f t="shared" si="13"/>
        <v>0</v>
      </c>
      <c r="AH25" s="31">
        <f t="shared" si="14"/>
        <v>0</v>
      </c>
      <c r="AI25" s="31">
        <f t="shared" si="15"/>
        <v>0</v>
      </c>
      <c r="AJ25" s="31">
        <f t="shared" si="16"/>
        <v>0</v>
      </c>
      <c r="AK25" s="31">
        <f t="shared" si="17"/>
        <v>0</v>
      </c>
      <c r="AL25" s="31">
        <f t="shared" si="18"/>
        <v>0</v>
      </c>
      <c r="AM25" s="31">
        <f t="shared" si="19"/>
        <v>0</v>
      </c>
      <c r="AN25" s="31">
        <f t="shared" si="19"/>
        <v>0</v>
      </c>
      <c r="AO25" s="31">
        <f t="shared" si="19"/>
        <v>0</v>
      </c>
      <c r="AP25" s="31">
        <f t="shared" si="20"/>
        <v>0</v>
      </c>
      <c r="AQ25" s="31">
        <f t="shared" si="21"/>
        <v>0</v>
      </c>
      <c r="AR25" s="31">
        <f t="shared" si="21"/>
        <v>0</v>
      </c>
      <c r="AS25" s="31"/>
      <c r="AT25" s="31">
        <f t="shared" si="22"/>
        <v>0</v>
      </c>
    </row>
    <row r="26" spans="1:49" s="32" customFormat="1" x14ac:dyDescent="0.25">
      <c r="A26" s="3"/>
      <c r="B26" s="98" t="e">
        <f>VLOOKUP($E$7,'E-mail adressen'!$A$3:$F$51,6,FALSE)</f>
        <v>#N/A</v>
      </c>
      <c r="C26" s="42" t="s">
        <v>155</v>
      </c>
      <c r="D26" s="89"/>
      <c r="E26" s="89"/>
      <c r="F26" s="93" t="s">
        <v>86</v>
      </c>
      <c r="G26" s="90"/>
      <c r="H26" s="91" t="str">
        <f t="shared" si="0"/>
        <v>-</v>
      </c>
      <c r="I26" s="29" t="str">
        <f t="shared" si="1"/>
        <v>-</v>
      </c>
      <c r="J26" s="93" t="s">
        <v>68</v>
      </c>
      <c r="K26" s="92" t="str">
        <f t="shared" si="4"/>
        <v>-</v>
      </c>
      <c r="L26" s="93" t="s">
        <v>68</v>
      </c>
      <c r="M26" s="93" t="s">
        <v>68</v>
      </c>
      <c r="N26" s="9" t="s">
        <v>68</v>
      </c>
      <c r="O26" s="93" t="str">
        <f>'Poule resultaat'!$N7</f>
        <v xml:space="preserve"> </v>
      </c>
      <c r="P26" s="93"/>
      <c r="Q26" s="93" t="s">
        <v>68</v>
      </c>
      <c r="R26" s="56" t="str">
        <f>'Poule resultaat'!$Q7</f>
        <v xml:space="preserve"> </v>
      </c>
      <c r="S26" s="56"/>
      <c r="T26" s="56" t="str">
        <f t="shared" si="2"/>
        <v>Maak keuze ↓</v>
      </c>
      <c r="U26" s="11" t="str">
        <f t="shared" si="5"/>
        <v xml:space="preserve"> -</v>
      </c>
      <c r="V26" s="31"/>
      <c r="W26" s="31" t="str">
        <f t="shared" si="3"/>
        <v xml:space="preserve"> ↓Maak keuze-Maak keuze ↓</v>
      </c>
      <c r="X26" s="189"/>
      <c r="Y26" s="32" t="str">
        <f t="shared" si="6"/>
        <v>-</v>
      </c>
      <c r="Z26" s="32" t="str">
        <f t="shared" si="7"/>
        <v>-</v>
      </c>
      <c r="AA26" s="32">
        <f t="shared" si="8"/>
        <v>0</v>
      </c>
      <c r="AC26" s="31">
        <f t="shared" si="9"/>
        <v>0</v>
      </c>
      <c r="AD26" s="31">
        <f t="shared" si="10"/>
        <v>0</v>
      </c>
      <c r="AE26" s="31">
        <f t="shared" si="11"/>
        <v>0</v>
      </c>
      <c r="AF26" s="31">
        <f t="shared" si="12"/>
        <v>0</v>
      </c>
      <c r="AG26" s="31">
        <f t="shared" si="13"/>
        <v>0</v>
      </c>
      <c r="AH26" s="31">
        <f t="shared" si="14"/>
        <v>0</v>
      </c>
      <c r="AI26" s="31">
        <f t="shared" si="15"/>
        <v>0</v>
      </c>
      <c r="AJ26" s="31">
        <f t="shared" si="16"/>
        <v>0</v>
      </c>
      <c r="AK26" s="31">
        <f t="shared" si="17"/>
        <v>0</v>
      </c>
      <c r="AL26" s="31">
        <f t="shared" si="18"/>
        <v>0</v>
      </c>
      <c r="AM26" s="31">
        <f t="shared" si="19"/>
        <v>0</v>
      </c>
      <c r="AN26" s="31">
        <f t="shared" si="19"/>
        <v>0</v>
      </c>
      <c r="AO26" s="31">
        <f t="shared" si="19"/>
        <v>0</v>
      </c>
      <c r="AP26" s="31">
        <f t="shared" si="20"/>
        <v>0</v>
      </c>
      <c r="AQ26" s="31">
        <f t="shared" si="21"/>
        <v>0</v>
      </c>
      <c r="AR26" s="31">
        <f t="shared" si="21"/>
        <v>0</v>
      </c>
      <c r="AS26" s="31"/>
      <c r="AT26" s="31">
        <f t="shared" si="22"/>
        <v>0</v>
      </c>
    </row>
    <row r="27" spans="1:49" s="32" customFormat="1" x14ac:dyDescent="0.25">
      <c r="A27" s="3"/>
      <c r="B27" s="98" t="e">
        <f>VLOOKUP($E$7,'E-mail adressen'!$A$3:$F$51,6,FALSE)</f>
        <v>#N/A</v>
      </c>
      <c r="C27" s="42" t="s">
        <v>156</v>
      </c>
      <c r="D27" s="89"/>
      <c r="E27" s="89"/>
      <c r="F27" s="93" t="s">
        <v>86</v>
      </c>
      <c r="G27" s="90"/>
      <c r="H27" s="91" t="str">
        <f t="shared" si="0"/>
        <v>-</v>
      </c>
      <c r="I27" s="29" t="str">
        <f t="shared" si="1"/>
        <v>-</v>
      </c>
      <c r="J27" s="93" t="s">
        <v>68</v>
      </c>
      <c r="K27" s="92" t="str">
        <f t="shared" si="4"/>
        <v>-</v>
      </c>
      <c r="L27" s="93" t="s">
        <v>68</v>
      </c>
      <c r="M27" s="93" t="s">
        <v>68</v>
      </c>
      <c r="N27" s="9" t="s">
        <v>68</v>
      </c>
      <c r="O27" s="93" t="str">
        <f>'Poule resultaat'!$N8</f>
        <v xml:space="preserve"> </v>
      </c>
      <c r="P27" s="93"/>
      <c r="Q27" s="93" t="s">
        <v>68</v>
      </c>
      <c r="R27" s="56" t="str">
        <f>'Poule resultaat'!$Q8</f>
        <v xml:space="preserve"> </v>
      </c>
      <c r="S27" s="56"/>
      <c r="T27" s="56" t="str">
        <f t="shared" si="2"/>
        <v>Maak keuze ↓</v>
      </c>
      <c r="U27" s="11" t="str">
        <f t="shared" si="5"/>
        <v xml:space="preserve"> -</v>
      </c>
      <c r="V27" s="31"/>
      <c r="W27" s="31" t="str">
        <f t="shared" si="3"/>
        <v xml:space="preserve"> ↓Maak keuze-Maak keuze ↓</v>
      </c>
      <c r="X27" s="189"/>
      <c r="Y27" s="32" t="str">
        <f t="shared" si="6"/>
        <v>-</v>
      </c>
      <c r="Z27" s="32" t="str">
        <f t="shared" si="7"/>
        <v>-</v>
      </c>
      <c r="AA27" s="32">
        <f t="shared" si="8"/>
        <v>0</v>
      </c>
      <c r="AC27" s="31">
        <f t="shared" si="9"/>
        <v>0</v>
      </c>
      <c r="AD27" s="31">
        <f t="shared" si="10"/>
        <v>0</v>
      </c>
      <c r="AE27" s="31">
        <f t="shared" si="11"/>
        <v>0</v>
      </c>
      <c r="AF27" s="31">
        <f t="shared" si="12"/>
        <v>0</v>
      </c>
      <c r="AG27" s="31">
        <f t="shared" si="13"/>
        <v>0</v>
      </c>
      <c r="AH27" s="31">
        <f t="shared" si="14"/>
        <v>0</v>
      </c>
      <c r="AI27" s="31">
        <f t="shared" si="15"/>
        <v>0</v>
      </c>
      <c r="AJ27" s="31">
        <f t="shared" si="16"/>
        <v>0</v>
      </c>
      <c r="AK27" s="31">
        <f t="shared" si="17"/>
        <v>0</v>
      </c>
      <c r="AL27" s="31">
        <f t="shared" si="18"/>
        <v>0</v>
      </c>
      <c r="AM27" s="31">
        <f t="shared" si="19"/>
        <v>0</v>
      </c>
      <c r="AN27" s="31">
        <f t="shared" si="19"/>
        <v>0</v>
      </c>
      <c r="AO27" s="31">
        <f t="shared" si="19"/>
        <v>0</v>
      </c>
      <c r="AP27" s="31">
        <f t="shared" si="20"/>
        <v>0</v>
      </c>
      <c r="AQ27" s="31">
        <f t="shared" si="21"/>
        <v>0</v>
      </c>
      <c r="AR27" s="31">
        <f t="shared" si="21"/>
        <v>0</v>
      </c>
      <c r="AS27" s="31"/>
      <c r="AT27" s="31">
        <f t="shared" si="22"/>
        <v>0</v>
      </c>
    </row>
    <row r="28" spans="1:49" s="32" customFormat="1" x14ac:dyDescent="0.25">
      <c r="A28" s="3"/>
      <c r="B28" s="98" t="e">
        <f>VLOOKUP($E$7,'E-mail adressen'!$A$3:$F$51,6,FALSE)</f>
        <v>#N/A</v>
      </c>
      <c r="C28" s="42" t="s">
        <v>157</v>
      </c>
      <c r="D28" s="89"/>
      <c r="E28" s="89"/>
      <c r="F28" s="93" t="s">
        <v>86</v>
      </c>
      <c r="G28" s="90"/>
      <c r="H28" s="91" t="str">
        <f t="shared" si="0"/>
        <v>-</v>
      </c>
      <c r="I28" s="29" t="str">
        <f t="shared" si="1"/>
        <v>-</v>
      </c>
      <c r="J28" s="93" t="s">
        <v>68</v>
      </c>
      <c r="K28" s="92" t="str">
        <f t="shared" si="4"/>
        <v>-</v>
      </c>
      <c r="L28" s="93" t="s">
        <v>68</v>
      </c>
      <c r="M28" s="93" t="s">
        <v>68</v>
      </c>
      <c r="N28" s="9" t="s">
        <v>68</v>
      </c>
      <c r="O28" s="93" t="str">
        <f>'Poule resultaat'!$N9</f>
        <v xml:space="preserve"> </v>
      </c>
      <c r="P28" s="93"/>
      <c r="Q28" s="93" t="s">
        <v>68</v>
      </c>
      <c r="R28" s="56" t="str">
        <f>'Poule resultaat'!$Q9</f>
        <v xml:space="preserve"> </v>
      </c>
      <c r="S28" s="56"/>
      <c r="T28" s="56" t="str">
        <f t="shared" si="2"/>
        <v>Maak keuze ↓</v>
      </c>
      <c r="U28" s="11" t="str">
        <f t="shared" si="5"/>
        <v xml:space="preserve"> -</v>
      </c>
      <c r="V28" s="31"/>
      <c r="W28" s="31" t="str">
        <f t="shared" si="3"/>
        <v xml:space="preserve"> ↓Maak keuze-Maak keuze ↓</v>
      </c>
      <c r="X28" s="189"/>
      <c r="Y28" s="32" t="str">
        <f t="shared" si="6"/>
        <v>-</v>
      </c>
      <c r="Z28" s="32" t="str">
        <f t="shared" si="7"/>
        <v>-</v>
      </c>
      <c r="AA28" s="32">
        <f t="shared" si="8"/>
        <v>0</v>
      </c>
      <c r="AC28" s="31">
        <f t="shared" si="9"/>
        <v>0</v>
      </c>
      <c r="AD28" s="31">
        <f t="shared" si="10"/>
        <v>0</v>
      </c>
      <c r="AE28" s="31">
        <f t="shared" si="11"/>
        <v>0</v>
      </c>
      <c r="AF28" s="31">
        <f t="shared" si="12"/>
        <v>0</v>
      </c>
      <c r="AG28" s="31">
        <f t="shared" si="13"/>
        <v>0</v>
      </c>
      <c r="AH28" s="31">
        <f t="shared" si="14"/>
        <v>0</v>
      </c>
      <c r="AI28" s="31">
        <f t="shared" si="15"/>
        <v>0</v>
      </c>
      <c r="AJ28" s="31">
        <f t="shared" si="16"/>
        <v>0</v>
      </c>
      <c r="AK28" s="31">
        <f t="shared" si="17"/>
        <v>0</v>
      </c>
      <c r="AL28" s="31">
        <f t="shared" si="18"/>
        <v>0</v>
      </c>
      <c r="AM28" s="31">
        <f t="shared" si="19"/>
        <v>0</v>
      </c>
      <c r="AN28" s="31">
        <f t="shared" si="19"/>
        <v>0</v>
      </c>
      <c r="AO28" s="31">
        <f t="shared" si="19"/>
        <v>0</v>
      </c>
      <c r="AP28" s="31">
        <f t="shared" si="20"/>
        <v>0</v>
      </c>
      <c r="AQ28" s="31">
        <f t="shared" si="21"/>
        <v>0</v>
      </c>
      <c r="AR28" s="31">
        <f t="shared" si="21"/>
        <v>0</v>
      </c>
      <c r="AS28" s="31"/>
      <c r="AT28" s="31">
        <f t="shared" si="22"/>
        <v>0</v>
      </c>
    </row>
    <row r="29" spans="1:49" s="32" customFormat="1" x14ac:dyDescent="0.25">
      <c r="A29" s="3"/>
      <c r="B29" s="98" t="e">
        <f>VLOOKUP($E$7,'E-mail adressen'!$A$3:$F$51,6,FALSE)</f>
        <v>#N/A</v>
      </c>
      <c r="C29" s="42" t="s">
        <v>158</v>
      </c>
      <c r="D29" s="89"/>
      <c r="E29" s="89"/>
      <c r="F29" s="93" t="s">
        <v>86</v>
      </c>
      <c r="G29" s="90"/>
      <c r="H29" s="91" t="str">
        <f t="shared" si="0"/>
        <v>-</v>
      </c>
      <c r="I29" s="29" t="str">
        <f t="shared" si="1"/>
        <v>-</v>
      </c>
      <c r="J29" s="93" t="s">
        <v>68</v>
      </c>
      <c r="K29" s="92" t="str">
        <f t="shared" si="4"/>
        <v>-</v>
      </c>
      <c r="L29" s="93" t="s">
        <v>68</v>
      </c>
      <c r="M29" s="93" t="s">
        <v>68</v>
      </c>
      <c r="N29" s="9" t="s">
        <v>68</v>
      </c>
      <c r="O29" s="93" t="str">
        <f>'Poule resultaat'!$N10</f>
        <v xml:space="preserve"> </v>
      </c>
      <c r="P29" s="93"/>
      <c r="Q29" s="93" t="s">
        <v>68</v>
      </c>
      <c r="R29" s="56" t="str">
        <f>'Poule resultaat'!$Q10</f>
        <v xml:space="preserve"> </v>
      </c>
      <c r="S29" s="56"/>
      <c r="T29" s="56" t="str">
        <f t="shared" si="2"/>
        <v>Maak keuze ↓</v>
      </c>
      <c r="U29" s="11" t="str">
        <f t="shared" si="5"/>
        <v xml:space="preserve"> -</v>
      </c>
      <c r="V29" s="31"/>
      <c r="W29" s="31" t="str">
        <f t="shared" si="3"/>
        <v xml:space="preserve"> ↓Maak keuze-Maak keuze ↓</v>
      </c>
      <c r="X29" s="189"/>
      <c r="Y29" s="32" t="str">
        <f t="shared" si="6"/>
        <v>-</v>
      </c>
      <c r="Z29" s="32" t="str">
        <f t="shared" si="7"/>
        <v>-</v>
      </c>
      <c r="AA29" s="32">
        <f t="shared" si="8"/>
        <v>0</v>
      </c>
      <c r="AC29" s="31">
        <f t="shared" si="9"/>
        <v>0</v>
      </c>
      <c r="AD29" s="31">
        <f t="shared" si="10"/>
        <v>0</v>
      </c>
      <c r="AE29" s="31">
        <f t="shared" si="11"/>
        <v>0</v>
      </c>
      <c r="AF29" s="31">
        <f t="shared" si="12"/>
        <v>0</v>
      </c>
      <c r="AG29" s="31">
        <f t="shared" si="13"/>
        <v>0</v>
      </c>
      <c r="AH29" s="31">
        <f t="shared" si="14"/>
        <v>0</v>
      </c>
      <c r="AI29" s="31">
        <f t="shared" si="15"/>
        <v>0</v>
      </c>
      <c r="AJ29" s="31">
        <f t="shared" si="16"/>
        <v>0</v>
      </c>
      <c r="AK29" s="31">
        <f t="shared" si="17"/>
        <v>0</v>
      </c>
      <c r="AL29" s="31">
        <f t="shared" si="18"/>
        <v>0</v>
      </c>
      <c r="AM29" s="31">
        <f t="shared" si="19"/>
        <v>0</v>
      </c>
      <c r="AN29" s="31">
        <f t="shared" si="19"/>
        <v>0</v>
      </c>
      <c r="AO29" s="31">
        <f t="shared" si="19"/>
        <v>0</v>
      </c>
      <c r="AP29" s="31">
        <f t="shared" si="20"/>
        <v>0</v>
      </c>
      <c r="AQ29" s="31">
        <f t="shared" si="21"/>
        <v>0</v>
      </c>
      <c r="AR29" s="31">
        <f t="shared" si="21"/>
        <v>0</v>
      </c>
      <c r="AS29" s="31"/>
      <c r="AT29" s="31">
        <f t="shared" si="22"/>
        <v>0</v>
      </c>
    </row>
    <row r="30" spans="1:49" s="32" customFormat="1" x14ac:dyDescent="0.25">
      <c r="A30" s="3"/>
      <c r="B30" s="98" t="e">
        <f>VLOOKUP($E$7,'E-mail adressen'!$A$3:$F$51,6,FALSE)</f>
        <v>#N/A</v>
      </c>
      <c r="C30" s="42" t="s">
        <v>159</v>
      </c>
      <c r="D30" s="89"/>
      <c r="E30" s="89"/>
      <c r="F30" s="93" t="s">
        <v>86</v>
      </c>
      <c r="G30" s="90"/>
      <c r="H30" s="91" t="str">
        <f t="shared" si="0"/>
        <v>-</v>
      </c>
      <c r="I30" s="29" t="str">
        <f t="shared" si="1"/>
        <v>-</v>
      </c>
      <c r="J30" s="93" t="s">
        <v>68</v>
      </c>
      <c r="K30" s="92" t="str">
        <f t="shared" si="4"/>
        <v>-</v>
      </c>
      <c r="L30" s="93" t="s">
        <v>68</v>
      </c>
      <c r="M30" s="93" t="s">
        <v>68</v>
      </c>
      <c r="N30" s="9" t="s">
        <v>68</v>
      </c>
      <c r="O30" s="93" t="str">
        <f>'Poule resultaat'!$N11</f>
        <v xml:space="preserve"> </v>
      </c>
      <c r="P30" s="93"/>
      <c r="Q30" s="93" t="s">
        <v>68</v>
      </c>
      <c r="R30" s="56" t="str">
        <f>'Poule resultaat'!$Q11</f>
        <v xml:space="preserve"> </v>
      </c>
      <c r="S30" s="56"/>
      <c r="T30" s="56" t="str">
        <f t="shared" si="2"/>
        <v>Maak keuze ↓</v>
      </c>
      <c r="U30" s="11" t="str">
        <f t="shared" si="5"/>
        <v xml:space="preserve"> -</v>
      </c>
      <c r="V30" s="31"/>
      <c r="W30" s="31" t="str">
        <f t="shared" si="3"/>
        <v xml:space="preserve"> ↓Maak keuze-Maak keuze ↓</v>
      </c>
      <c r="X30" s="189"/>
      <c r="Y30" s="32" t="str">
        <f t="shared" si="6"/>
        <v>-</v>
      </c>
      <c r="Z30" s="32" t="str">
        <f t="shared" si="7"/>
        <v>-</v>
      </c>
      <c r="AA30" s="32">
        <f t="shared" si="8"/>
        <v>0</v>
      </c>
      <c r="AC30" s="31">
        <f t="shared" si="9"/>
        <v>0</v>
      </c>
      <c r="AD30" s="31">
        <f t="shared" si="10"/>
        <v>0</v>
      </c>
      <c r="AE30" s="31">
        <f t="shared" si="11"/>
        <v>0</v>
      </c>
      <c r="AF30" s="31">
        <f t="shared" si="12"/>
        <v>0</v>
      </c>
      <c r="AG30" s="31">
        <f t="shared" si="13"/>
        <v>0</v>
      </c>
      <c r="AH30" s="31">
        <f t="shared" si="14"/>
        <v>0</v>
      </c>
      <c r="AI30" s="31">
        <f t="shared" si="15"/>
        <v>0</v>
      </c>
      <c r="AJ30" s="31">
        <f t="shared" si="16"/>
        <v>0</v>
      </c>
      <c r="AK30" s="31">
        <f t="shared" si="17"/>
        <v>0</v>
      </c>
      <c r="AL30" s="31">
        <f t="shared" si="18"/>
        <v>0</v>
      </c>
      <c r="AM30" s="31">
        <f t="shared" si="19"/>
        <v>0</v>
      </c>
      <c r="AN30" s="31">
        <f t="shared" si="19"/>
        <v>0</v>
      </c>
      <c r="AO30" s="31">
        <f t="shared" si="19"/>
        <v>0</v>
      </c>
      <c r="AP30" s="31">
        <f t="shared" si="20"/>
        <v>0</v>
      </c>
      <c r="AQ30" s="31">
        <f t="shared" si="21"/>
        <v>0</v>
      </c>
      <c r="AR30" s="31">
        <f t="shared" si="21"/>
        <v>0</v>
      </c>
      <c r="AS30" s="31"/>
      <c r="AT30" s="31">
        <f t="shared" si="22"/>
        <v>0</v>
      </c>
    </row>
    <row r="31" spans="1:49" s="32" customFormat="1" x14ac:dyDescent="0.25">
      <c r="A31" s="3"/>
      <c r="B31" s="98" t="e">
        <f>VLOOKUP($E$7,'E-mail adressen'!$A$3:$F$51,6,FALSE)</f>
        <v>#N/A</v>
      </c>
      <c r="C31" s="42">
        <f t="shared" ref="C31:C71" si="23">C30+1</f>
        <v>10</v>
      </c>
      <c r="D31" s="89"/>
      <c r="E31" s="89"/>
      <c r="F31" s="93" t="s">
        <v>86</v>
      </c>
      <c r="G31" s="90"/>
      <c r="H31" s="91" t="str">
        <f t="shared" si="0"/>
        <v>-</v>
      </c>
      <c r="I31" s="29" t="str">
        <f t="shared" si="1"/>
        <v>-</v>
      </c>
      <c r="J31" s="93" t="s">
        <v>68</v>
      </c>
      <c r="K31" s="92" t="str">
        <f t="shared" si="4"/>
        <v>-</v>
      </c>
      <c r="L31" s="93" t="s">
        <v>68</v>
      </c>
      <c r="M31" s="93" t="s">
        <v>68</v>
      </c>
      <c r="N31" s="9" t="s">
        <v>68</v>
      </c>
      <c r="O31" s="93" t="str">
        <f>'Poule resultaat'!$N12</f>
        <v xml:space="preserve"> </v>
      </c>
      <c r="P31" s="93"/>
      <c r="Q31" s="93" t="s">
        <v>68</v>
      </c>
      <c r="R31" s="56" t="str">
        <f>'Poule resultaat'!$Q12</f>
        <v xml:space="preserve"> </v>
      </c>
      <c r="S31" s="56"/>
      <c r="T31" s="56" t="str">
        <f t="shared" si="2"/>
        <v>Maak keuze ↓</v>
      </c>
      <c r="U31" s="11" t="str">
        <f t="shared" si="5"/>
        <v xml:space="preserve"> -</v>
      </c>
      <c r="V31" s="31"/>
      <c r="W31" s="31" t="str">
        <f t="shared" si="3"/>
        <v xml:space="preserve"> ↓Maak keuze-Maak keuze ↓</v>
      </c>
      <c r="X31" s="189"/>
      <c r="Y31" s="32" t="str">
        <f t="shared" si="6"/>
        <v>-</v>
      </c>
      <c r="Z31" s="32" t="str">
        <f t="shared" si="7"/>
        <v>-</v>
      </c>
      <c r="AA31" s="32">
        <f t="shared" si="8"/>
        <v>0</v>
      </c>
      <c r="AC31" s="31">
        <f t="shared" si="9"/>
        <v>0</v>
      </c>
      <c r="AD31" s="31">
        <f t="shared" si="10"/>
        <v>0</v>
      </c>
      <c r="AE31" s="31">
        <f t="shared" si="11"/>
        <v>0</v>
      </c>
      <c r="AF31" s="31">
        <f t="shared" si="12"/>
        <v>0</v>
      </c>
      <c r="AG31" s="31">
        <f t="shared" si="13"/>
        <v>0</v>
      </c>
      <c r="AH31" s="31">
        <f t="shared" si="14"/>
        <v>0</v>
      </c>
      <c r="AI31" s="31">
        <f t="shared" si="15"/>
        <v>0</v>
      </c>
      <c r="AJ31" s="31">
        <f t="shared" si="16"/>
        <v>0</v>
      </c>
      <c r="AK31" s="31">
        <f t="shared" si="17"/>
        <v>0</v>
      </c>
      <c r="AL31" s="31">
        <f t="shared" si="18"/>
        <v>0</v>
      </c>
      <c r="AM31" s="31">
        <f t="shared" si="19"/>
        <v>0</v>
      </c>
      <c r="AN31" s="31">
        <f t="shared" si="19"/>
        <v>0</v>
      </c>
      <c r="AO31" s="31">
        <f t="shared" si="19"/>
        <v>0</v>
      </c>
      <c r="AP31" s="31">
        <f t="shared" si="20"/>
        <v>0</v>
      </c>
      <c r="AQ31" s="31">
        <f t="shared" si="21"/>
        <v>0</v>
      </c>
      <c r="AR31" s="31">
        <f t="shared" si="21"/>
        <v>0</v>
      </c>
      <c r="AS31" s="31"/>
      <c r="AT31" s="31">
        <f t="shared" si="22"/>
        <v>0</v>
      </c>
    </row>
    <row r="32" spans="1:49" s="32" customFormat="1" x14ac:dyDescent="0.25">
      <c r="A32" s="3"/>
      <c r="B32" s="98" t="e">
        <f>VLOOKUP($E$7,'E-mail adressen'!$A$3:$F$51,6,FALSE)</f>
        <v>#N/A</v>
      </c>
      <c r="C32" s="42">
        <f t="shared" si="23"/>
        <v>11</v>
      </c>
      <c r="D32" s="89"/>
      <c r="E32" s="89"/>
      <c r="F32" s="93" t="s">
        <v>86</v>
      </c>
      <c r="G32" s="90"/>
      <c r="H32" s="91" t="str">
        <f t="shared" si="0"/>
        <v>-</v>
      </c>
      <c r="I32" s="29" t="str">
        <f t="shared" si="1"/>
        <v>-</v>
      </c>
      <c r="J32" s="93" t="s">
        <v>68</v>
      </c>
      <c r="K32" s="92" t="str">
        <f t="shared" si="4"/>
        <v>-</v>
      </c>
      <c r="L32" s="93" t="s">
        <v>68</v>
      </c>
      <c r="M32" s="93" t="s">
        <v>68</v>
      </c>
      <c r="N32" s="9" t="s">
        <v>68</v>
      </c>
      <c r="O32" s="93" t="str">
        <f>'Poule resultaat'!$N13</f>
        <v xml:space="preserve"> </v>
      </c>
      <c r="P32" s="93"/>
      <c r="Q32" s="93" t="s">
        <v>68</v>
      </c>
      <c r="R32" s="56" t="str">
        <f>'Poule resultaat'!$Q13</f>
        <v xml:space="preserve"> </v>
      </c>
      <c r="S32" s="56"/>
      <c r="T32" s="56" t="str">
        <f t="shared" si="2"/>
        <v>Maak keuze ↓</v>
      </c>
      <c r="U32" s="11" t="str">
        <f t="shared" si="5"/>
        <v xml:space="preserve"> -</v>
      </c>
      <c r="V32" s="31"/>
      <c r="W32" s="31" t="str">
        <f t="shared" si="3"/>
        <v xml:space="preserve"> ↓Maak keuze-Maak keuze ↓</v>
      </c>
      <c r="X32" s="189"/>
      <c r="Y32" s="32" t="str">
        <f t="shared" si="6"/>
        <v>-</v>
      </c>
      <c r="Z32" s="32" t="str">
        <f t="shared" si="7"/>
        <v>-</v>
      </c>
      <c r="AA32" s="32">
        <f t="shared" si="8"/>
        <v>0</v>
      </c>
      <c r="AC32" s="31">
        <f t="shared" si="9"/>
        <v>0</v>
      </c>
      <c r="AD32" s="31">
        <f t="shared" si="10"/>
        <v>0</v>
      </c>
      <c r="AE32" s="31">
        <f t="shared" si="11"/>
        <v>0</v>
      </c>
      <c r="AF32" s="31">
        <f t="shared" si="12"/>
        <v>0</v>
      </c>
      <c r="AG32" s="31">
        <f t="shared" si="13"/>
        <v>0</v>
      </c>
      <c r="AH32" s="31">
        <f t="shared" si="14"/>
        <v>0</v>
      </c>
      <c r="AI32" s="31">
        <f t="shared" si="15"/>
        <v>0</v>
      </c>
      <c r="AJ32" s="31">
        <f t="shared" si="16"/>
        <v>0</v>
      </c>
      <c r="AK32" s="31">
        <f t="shared" si="17"/>
        <v>0</v>
      </c>
      <c r="AL32" s="31">
        <f t="shared" si="18"/>
        <v>0</v>
      </c>
      <c r="AM32" s="31">
        <f t="shared" si="19"/>
        <v>0</v>
      </c>
      <c r="AN32" s="31">
        <f t="shared" si="19"/>
        <v>0</v>
      </c>
      <c r="AO32" s="31">
        <f t="shared" si="19"/>
        <v>0</v>
      </c>
      <c r="AP32" s="31">
        <f t="shared" si="20"/>
        <v>0</v>
      </c>
      <c r="AQ32" s="31">
        <f t="shared" si="21"/>
        <v>0</v>
      </c>
      <c r="AR32" s="31">
        <f t="shared" si="21"/>
        <v>0</v>
      </c>
      <c r="AS32" s="31"/>
      <c r="AT32" s="31">
        <f t="shared" si="22"/>
        <v>0</v>
      </c>
    </row>
    <row r="33" spans="1:46" s="32" customFormat="1" x14ac:dyDescent="0.25">
      <c r="A33" s="3"/>
      <c r="B33" s="98" t="e">
        <f>VLOOKUP($E$7,'E-mail adressen'!$A$3:$F$51,6,FALSE)</f>
        <v>#N/A</v>
      </c>
      <c r="C33" s="42">
        <f t="shared" si="23"/>
        <v>12</v>
      </c>
      <c r="D33" s="89"/>
      <c r="E33" s="89"/>
      <c r="F33" s="93" t="s">
        <v>86</v>
      </c>
      <c r="G33" s="90"/>
      <c r="H33" s="91" t="str">
        <f t="shared" si="0"/>
        <v>-</v>
      </c>
      <c r="I33" s="29" t="str">
        <f t="shared" si="1"/>
        <v>-</v>
      </c>
      <c r="J33" s="93" t="s">
        <v>68</v>
      </c>
      <c r="K33" s="92" t="str">
        <f t="shared" si="4"/>
        <v>-</v>
      </c>
      <c r="L33" s="93" t="s">
        <v>68</v>
      </c>
      <c r="M33" s="93" t="s">
        <v>68</v>
      </c>
      <c r="N33" s="9" t="s">
        <v>68</v>
      </c>
      <c r="O33" s="93" t="str">
        <f>'Poule resultaat'!$N14</f>
        <v xml:space="preserve"> </v>
      </c>
      <c r="P33" s="93"/>
      <c r="Q33" s="93" t="s">
        <v>68</v>
      </c>
      <c r="R33" s="56" t="str">
        <f>'Poule resultaat'!$Q14</f>
        <v xml:space="preserve"> </v>
      </c>
      <c r="S33" s="56"/>
      <c r="T33" s="56" t="str">
        <f t="shared" si="2"/>
        <v>Maak keuze ↓</v>
      </c>
      <c r="U33" s="11" t="str">
        <f t="shared" si="5"/>
        <v xml:space="preserve"> -</v>
      </c>
      <c r="V33" s="31"/>
      <c r="W33" s="31" t="str">
        <f t="shared" si="3"/>
        <v xml:space="preserve"> ↓Maak keuze-Maak keuze ↓</v>
      </c>
      <c r="X33" s="189"/>
      <c r="Y33" s="32" t="str">
        <f t="shared" si="6"/>
        <v>-</v>
      </c>
      <c r="Z33" s="32" t="str">
        <f t="shared" si="7"/>
        <v>-</v>
      </c>
      <c r="AA33" s="32">
        <f t="shared" si="8"/>
        <v>0</v>
      </c>
      <c r="AC33" s="31">
        <f t="shared" si="9"/>
        <v>0</v>
      </c>
      <c r="AD33" s="31">
        <f t="shared" si="10"/>
        <v>0</v>
      </c>
      <c r="AE33" s="31">
        <f t="shared" si="11"/>
        <v>0</v>
      </c>
      <c r="AF33" s="31">
        <f t="shared" si="12"/>
        <v>0</v>
      </c>
      <c r="AG33" s="31">
        <f t="shared" si="13"/>
        <v>0</v>
      </c>
      <c r="AH33" s="31">
        <f t="shared" si="14"/>
        <v>0</v>
      </c>
      <c r="AI33" s="31">
        <f t="shared" si="15"/>
        <v>0</v>
      </c>
      <c r="AJ33" s="31">
        <f t="shared" si="16"/>
        <v>0</v>
      </c>
      <c r="AK33" s="31">
        <f t="shared" si="17"/>
        <v>0</v>
      </c>
      <c r="AL33" s="31">
        <f t="shared" si="18"/>
        <v>0</v>
      </c>
      <c r="AM33" s="31">
        <f t="shared" si="19"/>
        <v>0</v>
      </c>
      <c r="AN33" s="31">
        <f t="shared" si="19"/>
        <v>0</v>
      </c>
      <c r="AO33" s="31">
        <f t="shared" si="19"/>
        <v>0</v>
      </c>
      <c r="AP33" s="31">
        <f t="shared" si="20"/>
        <v>0</v>
      </c>
      <c r="AQ33" s="31">
        <f t="shared" si="21"/>
        <v>0</v>
      </c>
      <c r="AR33" s="31">
        <f t="shared" si="21"/>
        <v>0</v>
      </c>
      <c r="AS33" s="31"/>
      <c r="AT33" s="31">
        <f t="shared" si="22"/>
        <v>0</v>
      </c>
    </row>
    <row r="34" spans="1:46" s="32" customFormat="1" x14ac:dyDescent="0.25">
      <c r="A34" s="3"/>
      <c r="B34" s="98" t="e">
        <f>VLOOKUP($E$7,'E-mail adressen'!$A$3:$F$51,6,FALSE)</f>
        <v>#N/A</v>
      </c>
      <c r="C34" s="42">
        <f t="shared" si="23"/>
        <v>13</v>
      </c>
      <c r="D34" s="89"/>
      <c r="E34" s="89"/>
      <c r="F34" s="93" t="s">
        <v>86</v>
      </c>
      <c r="G34" s="90"/>
      <c r="H34" s="91" t="str">
        <f t="shared" si="0"/>
        <v>-</v>
      </c>
      <c r="I34" s="29" t="str">
        <f t="shared" si="1"/>
        <v>-</v>
      </c>
      <c r="J34" s="93" t="s">
        <v>68</v>
      </c>
      <c r="K34" s="92" t="str">
        <f t="shared" si="4"/>
        <v>-</v>
      </c>
      <c r="L34" s="93" t="s">
        <v>68</v>
      </c>
      <c r="M34" s="93" t="s">
        <v>68</v>
      </c>
      <c r="N34" s="9" t="s">
        <v>68</v>
      </c>
      <c r="O34" s="93" t="str">
        <f>'Poule resultaat'!$N15</f>
        <v xml:space="preserve"> </v>
      </c>
      <c r="P34" s="93"/>
      <c r="Q34" s="93" t="s">
        <v>68</v>
      </c>
      <c r="R34" s="56" t="str">
        <f>'Poule resultaat'!$Q15</f>
        <v xml:space="preserve"> </v>
      </c>
      <c r="S34" s="56"/>
      <c r="T34" s="56" t="str">
        <f t="shared" si="2"/>
        <v>Maak keuze ↓</v>
      </c>
      <c r="U34" s="11" t="str">
        <f t="shared" si="5"/>
        <v xml:space="preserve"> -</v>
      </c>
      <c r="V34" s="31"/>
      <c r="W34" s="31" t="str">
        <f t="shared" si="3"/>
        <v xml:space="preserve"> ↓Maak keuze-Maak keuze ↓</v>
      </c>
      <c r="X34" s="189"/>
      <c r="Y34" s="32" t="str">
        <f t="shared" si="6"/>
        <v>-</v>
      </c>
      <c r="Z34" s="32" t="str">
        <f t="shared" si="7"/>
        <v>-</v>
      </c>
      <c r="AA34" s="32">
        <f t="shared" si="8"/>
        <v>0</v>
      </c>
      <c r="AC34" s="31">
        <f t="shared" si="9"/>
        <v>0</v>
      </c>
      <c r="AD34" s="31">
        <f t="shared" si="10"/>
        <v>0</v>
      </c>
      <c r="AE34" s="31">
        <f t="shared" si="11"/>
        <v>0</v>
      </c>
      <c r="AF34" s="31">
        <f t="shared" si="12"/>
        <v>0</v>
      </c>
      <c r="AG34" s="31">
        <f t="shared" si="13"/>
        <v>0</v>
      </c>
      <c r="AH34" s="31">
        <f t="shared" si="14"/>
        <v>0</v>
      </c>
      <c r="AI34" s="31">
        <f t="shared" si="15"/>
        <v>0</v>
      </c>
      <c r="AJ34" s="31">
        <f t="shared" si="16"/>
        <v>0</v>
      </c>
      <c r="AK34" s="31">
        <f t="shared" si="17"/>
        <v>0</v>
      </c>
      <c r="AL34" s="31">
        <f t="shared" si="18"/>
        <v>0</v>
      </c>
      <c r="AM34" s="31">
        <f t="shared" si="19"/>
        <v>0</v>
      </c>
      <c r="AN34" s="31">
        <f t="shared" si="19"/>
        <v>0</v>
      </c>
      <c r="AO34" s="31">
        <f t="shared" si="19"/>
        <v>0</v>
      </c>
      <c r="AP34" s="31">
        <f t="shared" si="20"/>
        <v>0</v>
      </c>
      <c r="AQ34" s="31">
        <f t="shared" si="21"/>
        <v>0</v>
      </c>
      <c r="AR34" s="31">
        <f t="shared" si="21"/>
        <v>0</v>
      </c>
      <c r="AS34" s="31"/>
      <c r="AT34" s="31">
        <f t="shared" si="22"/>
        <v>0</v>
      </c>
    </row>
    <row r="35" spans="1:46" s="32" customFormat="1" x14ac:dyDescent="0.25">
      <c r="A35" s="3"/>
      <c r="B35" s="98" t="e">
        <f>VLOOKUP($E$7,'E-mail adressen'!$A$3:$F$51,6,FALSE)</f>
        <v>#N/A</v>
      </c>
      <c r="C35" s="42">
        <f t="shared" si="23"/>
        <v>14</v>
      </c>
      <c r="D35" s="89"/>
      <c r="E35" s="89"/>
      <c r="F35" s="93" t="s">
        <v>86</v>
      </c>
      <c r="G35" s="90"/>
      <c r="H35" s="91" t="str">
        <f t="shared" si="0"/>
        <v>-</v>
      </c>
      <c r="I35" s="29" t="str">
        <f t="shared" si="1"/>
        <v>-</v>
      </c>
      <c r="J35" s="93" t="s">
        <v>68</v>
      </c>
      <c r="K35" s="92" t="str">
        <f t="shared" si="4"/>
        <v>-</v>
      </c>
      <c r="L35" s="93" t="s">
        <v>68</v>
      </c>
      <c r="M35" s="93" t="s">
        <v>68</v>
      </c>
      <c r="N35" s="9" t="s">
        <v>68</v>
      </c>
      <c r="O35" s="93" t="str">
        <f>'Poule resultaat'!$N16</f>
        <v xml:space="preserve"> </v>
      </c>
      <c r="P35" s="93"/>
      <c r="Q35" s="93" t="s">
        <v>68</v>
      </c>
      <c r="R35" s="56" t="str">
        <f>'Poule resultaat'!$Q16</f>
        <v xml:space="preserve"> </v>
      </c>
      <c r="S35" s="56"/>
      <c r="T35" s="56" t="str">
        <f t="shared" si="2"/>
        <v>Maak keuze ↓</v>
      </c>
      <c r="U35" s="11" t="str">
        <f t="shared" si="5"/>
        <v xml:space="preserve"> -</v>
      </c>
      <c r="V35" s="31"/>
      <c r="W35" s="31" t="str">
        <f t="shared" si="3"/>
        <v xml:space="preserve"> ↓Maak keuze-Maak keuze ↓</v>
      </c>
      <c r="X35" s="189"/>
      <c r="Y35" s="32" t="str">
        <f t="shared" si="6"/>
        <v>-</v>
      </c>
      <c r="Z35" s="32" t="str">
        <f t="shared" si="7"/>
        <v>-</v>
      </c>
      <c r="AA35" s="32">
        <f t="shared" si="8"/>
        <v>0</v>
      </c>
      <c r="AC35" s="31">
        <f t="shared" si="9"/>
        <v>0</v>
      </c>
      <c r="AD35" s="31">
        <f t="shared" si="10"/>
        <v>0</v>
      </c>
      <c r="AE35" s="31">
        <f t="shared" si="11"/>
        <v>0</v>
      </c>
      <c r="AF35" s="31">
        <f t="shared" si="12"/>
        <v>0</v>
      </c>
      <c r="AG35" s="31">
        <f t="shared" si="13"/>
        <v>0</v>
      </c>
      <c r="AH35" s="31">
        <f t="shared" si="14"/>
        <v>0</v>
      </c>
      <c r="AI35" s="31">
        <f t="shared" si="15"/>
        <v>0</v>
      </c>
      <c r="AJ35" s="31">
        <f t="shared" si="16"/>
        <v>0</v>
      </c>
      <c r="AK35" s="31">
        <f t="shared" si="17"/>
        <v>0</v>
      </c>
      <c r="AL35" s="31">
        <f t="shared" si="18"/>
        <v>0</v>
      </c>
      <c r="AM35" s="31">
        <f t="shared" si="19"/>
        <v>0</v>
      </c>
      <c r="AN35" s="31">
        <f t="shared" si="19"/>
        <v>0</v>
      </c>
      <c r="AO35" s="31">
        <f t="shared" si="19"/>
        <v>0</v>
      </c>
      <c r="AP35" s="31">
        <f t="shared" si="20"/>
        <v>0</v>
      </c>
      <c r="AQ35" s="31">
        <f t="shared" si="21"/>
        <v>0</v>
      </c>
      <c r="AR35" s="31">
        <f t="shared" si="21"/>
        <v>0</v>
      </c>
      <c r="AS35" s="31"/>
      <c r="AT35" s="31">
        <f t="shared" si="22"/>
        <v>0</v>
      </c>
    </row>
    <row r="36" spans="1:46" s="32" customFormat="1" x14ac:dyDescent="0.25">
      <c r="A36" s="3"/>
      <c r="B36" s="98" t="e">
        <f>VLOOKUP($E$7,'E-mail adressen'!$A$3:$F$51,6,FALSE)</f>
        <v>#N/A</v>
      </c>
      <c r="C36" s="42">
        <f t="shared" si="23"/>
        <v>15</v>
      </c>
      <c r="D36" s="89"/>
      <c r="E36" s="89"/>
      <c r="F36" s="93" t="s">
        <v>86</v>
      </c>
      <c r="G36" s="90"/>
      <c r="H36" s="91" t="str">
        <f t="shared" si="0"/>
        <v>-</v>
      </c>
      <c r="I36" s="29" t="str">
        <f t="shared" si="1"/>
        <v>-</v>
      </c>
      <c r="J36" s="93" t="s">
        <v>68</v>
      </c>
      <c r="K36" s="92" t="str">
        <f t="shared" si="4"/>
        <v>-</v>
      </c>
      <c r="L36" s="93" t="s">
        <v>68</v>
      </c>
      <c r="M36" s="93" t="s">
        <v>68</v>
      </c>
      <c r="N36" s="9" t="s">
        <v>68</v>
      </c>
      <c r="O36" s="93" t="str">
        <f>'Poule resultaat'!$N17</f>
        <v xml:space="preserve"> </v>
      </c>
      <c r="P36" s="93"/>
      <c r="Q36" s="93" t="s">
        <v>68</v>
      </c>
      <c r="R36" s="56" t="str">
        <f>'Poule resultaat'!$Q17</f>
        <v xml:space="preserve"> </v>
      </c>
      <c r="S36" s="56"/>
      <c r="T36" s="56" t="str">
        <f t="shared" si="2"/>
        <v>Maak keuze ↓</v>
      </c>
      <c r="U36" s="11" t="str">
        <f t="shared" si="5"/>
        <v xml:space="preserve"> -</v>
      </c>
      <c r="V36" s="31"/>
      <c r="W36" s="31" t="str">
        <f t="shared" si="3"/>
        <v xml:space="preserve"> ↓Maak keuze-Maak keuze ↓</v>
      </c>
      <c r="X36" s="189"/>
      <c r="Y36" s="32" t="str">
        <f t="shared" si="6"/>
        <v>-</v>
      </c>
      <c r="Z36" s="32" t="str">
        <f t="shared" si="7"/>
        <v>-</v>
      </c>
      <c r="AA36" s="32">
        <f t="shared" si="8"/>
        <v>0</v>
      </c>
      <c r="AC36" s="31">
        <f t="shared" si="9"/>
        <v>0</v>
      </c>
      <c r="AD36" s="31">
        <f t="shared" si="10"/>
        <v>0</v>
      </c>
      <c r="AE36" s="31">
        <f t="shared" si="11"/>
        <v>0</v>
      </c>
      <c r="AF36" s="31">
        <f t="shared" si="12"/>
        <v>0</v>
      </c>
      <c r="AG36" s="31">
        <f t="shared" si="13"/>
        <v>0</v>
      </c>
      <c r="AH36" s="31">
        <f t="shared" si="14"/>
        <v>0</v>
      </c>
      <c r="AI36" s="31">
        <f t="shared" si="15"/>
        <v>0</v>
      </c>
      <c r="AJ36" s="31">
        <f t="shared" si="16"/>
        <v>0</v>
      </c>
      <c r="AK36" s="31">
        <f t="shared" si="17"/>
        <v>0</v>
      </c>
      <c r="AL36" s="31">
        <f t="shared" si="18"/>
        <v>0</v>
      </c>
      <c r="AM36" s="31">
        <f t="shared" si="19"/>
        <v>0</v>
      </c>
      <c r="AN36" s="31">
        <f t="shared" si="19"/>
        <v>0</v>
      </c>
      <c r="AO36" s="31">
        <f t="shared" si="19"/>
        <v>0</v>
      </c>
      <c r="AP36" s="31">
        <f t="shared" si="20"/>
        <v>0</v>
      </c>
      <c r="AQ36" s="31">
        <f t="shared" si="21"/>
        <v>0</v>
      </c>
      <c r="AR36" s="31">
        <f t="shared" si="21"/>
        <v>0</v>
      </c>
      <c r="AS36" s="31"/>
      <c r="AT36" s="31">
        <f t="shared" si="22"/>
        <v>0</v>
      </c>
    </row>
    <row r="37" spans="1:46" s="32" customFormat="1" x14ac:dyDescent="0.25">
      <c r="A37" s="3"/>
      <c r="B37" s="98" t="e">
        <f>VLOOKUP($E$7,'E-mail adressen'!$A$3:$F$51,6,FALSE)</f>
        <v>#N/A</v>
      </c>
      <c r="C37" s="42">
        <f t="shared" si="23"/>
        <v>16</v>
      </c>
      <c r="D37" s="89"/>
      <c r="E37" s="89"/>
      <c r="F37" s="93" t="s">
        <v>86</v>
      </c>
      <c r="G37" s="90"/>
      <c r="H37" s="91" t="str">
        <f t="shared" si="0"/>
        <v>-</v>
      </c>
      <c r="I37" s="29" t="str">
        <f t="shared" si="1"/>
        <v>-</v>
      </c>
      <c r="J37" s="93" t="s">
        <v>68</v>
      </c>
      <c r="K37" s="92" t="str">
        <f t="shared" si="4"/>
        <v>-</v>
      </c>
      <c r="L37" s="93" t="s">
        <v>68</v>
      </c>
      <c r="M37" s="93" t="s">
        <v>68</v>
      </c>
      <c r="N37" s="9" t="s">
        <v>68</v>
      </c>
      <c r="O37" s="93" t="str">
        <f>'Poule resultaat'!$N18</f>
        <v xml:space="preserve"> </v>
      </c>
      <c r="P37" s="93"/>
      <c r="Q37" s="93" t="s">
        <v>68</v>
      </c>
      <c r="R37" s="56" t="str">
        <f>'Poule resultaat'!$Q18</f>
        <v xml:space="preserve"> </v>
      </c>
      <c r="S37" s="56"/>
      <c r="T37" s="56" t="str">
        <f t="shared" si="2"/>
        <v>Maak keuze ↓</v>
      </c>
      <c r="U37" s="11" t="str">
        <f t="shared" si="5"/>
        <v xml:space="preserve"> -</v>
      </c>
      <c r="V37" s="31"/>
      <c r="W37" s="31" t="str">
        <f t="shared" si="3"/>
        <v xml:space="preserve"> ↓Maak keuze-Maak keuze ↓</v>
      </c>
      <c r="X37" s="189"/>
      <c r="Y37" s="32" t="str">
        <f t="shared" si="6"/>
        <v>-</v>
      </c>
      <c r="Z37" s="32" t="str">
        <f t="shared" si="7"/>
        <v>-</v>
      </c>
      <c r="AA37" s="32">
        <f t="shared" si="8"/>
        <v>0</v>
      </c>
      <c r="AC37" s="31">
        <f t="shared" si="9"/>
        <v>0</v>
      </c>
      <c r="AD37" s="31">
        <f t="shared" si="10"/>
        <v>0</v>
      </c>
      <c r="AE37" s="31">
        <f t="shared" si="11"/>
        <v>0</v>
      </c>
      <c r="AF37" s="31">
        <f t="shared" si="12"/>
        <v>0</v>
      </c>
      <c r="AG37" s="31">
        <f t="shared" si="13"/>
        <v>0</v>
      </c>
      <c r="AH37" s="31">
        <f t="shared" si="14"/>
        <v>0</v>
      </c>
      <c r="AI37" s="31">
        <f t="shared" si="15"/>
        <v>0</v>
      </c>
      <c r="AJ37" s="31">
        <f t="shared" si="16"/>
        <v>0</v>
      </c>
      <c r="AK37" s="31">
        <f t="shared" si="17"/>
        <v>0</v>
      </c>
      <c r="AL37" s="31">
        <f t="shared" si="18"/>
        <v>0</v>
      </c>
      <c r="AM37" s="31">
        <f t="shared" si="19"/>
        <v>0</v>
      </c>
      <c r="AN37" s="31">
        <f t="shared" si="19"/>
        <v>0</v>
      </c>
      <c r="AO37" s="31">
        <f t="shared" si="19"/>
        <v>0</v>
      </c>
      <c r="AP37" s="31">
        <f t="shared" si="20"/>
        <v>0</v>
      </c>
      <c r="AQ37" s="31">
        <f t="shared" si="21"/>
        <v>0</v>
      </c>
      <c r="AR37" s="31">
        <f t="shared" si="21"/>
        <v>0</v>
      </c>
      <c r="AS37" s="31"/>
      <c r="AT37" s="31">
        <f t="shared" si="22"/>
        <v>0</v>
      </c>
    </row>
    <row r="38" spans="1:46" s="32" customFormat="1" x14ac:dyDescent="0.25">
      <c r="A38" s="3"/>
      <c r="B38" s="98" t="e">
        <f>VLOOKUP($E$7,'E-mail adressen'!$A$3:$F$51,6,FALSE)</f>
        <v>#N/A</v>
      </c>
      <c r="C38" s="42">
        <f t="shared" si="23"/>
        <v>17</v>
      </c>
      <c r="D38" s="89"/>
      <c r="E38" s="89"/>
      <c r="F38" s="93" t="s">
        <v>86</v>
      </c>
      <c r="G38" s="90"/>
      <c r="H38" s="91" t="str">
        <f t="shared" si="0"/>
        <v>-</v>
      </c>
      <c r="I38" s="29" t="str">
        <f t="shared" si="1"/>
        <v>-</v>
      </c>
      <c r="J38" s="93" t="s">
        <v>68</v>
      </c>
      <c r="K38" s="92" t="str">
        <f t="shared" si="4"/>
        <v>-</v>
      </c>
      <c r="L38" s="93" t="s">
        <v>68</v>
      </c>
      <c r="M38" s="93" t="s">
        <v>68</v>
      </c>
      <c r="N38" s="9" t="s">
        <v>68</v>
      </c>
      <c r="O38" s="93" t="str">
        <f>'Poule resultaat'!$N19</f>
        <v xml:space="preserve"> </v>
      </c>
      <c r="P38" s="93"/>
      <c r="Q38" s="93" t="s">
        <v>68</v>
      </c>
      <c r="R38" s="56" t="str">
        <f>'Poule resultaat'!$Q19</f>
        <v xml:space="preserve"> </v>
      </c>
      <c r="S38" s="56"/>
      <c r="T38" s="56" t="str">
        <f t="shared" si="2"/>
        <v>Maak keuze ↓</v>
      </c>
      <c r="U38" s="11" t="str">
        <f t="shared" si="5"/>
        <v xml:space="preserve"> -</v>
      </c>
      <c r="V38" s="31"/>
      <c r="W38" s="31" t="str">
        <f t="shared" si="3"/>
        <v xml:space="preserve"> ↓Maak keuze-Maak keuze ↓</v>
      </c>
      <c r="X38" s="189"/>
      <c r="Y38" s="32" t="str">
        <f t="shared" si="6"/>
        <v>-</v>
      </c>
      <c r="Z38" s="32" t="str">
        <f t="shared" si="7"/>
        <v>-</v>
      </c>
      <c r="AA38" s="32">
        <f t="shared" si="8"/>
        <v>0</v>
      </c>
      <c r="AC38" s="31">
        <f t="shared" si="9"/>
        <v>0</v>
      </c>
      <c r="AD38" s="31">
        <f t="shared" si="10"/>
        <v>0</v>
      </c>
      <c r="AE38" s="31">
        <f t="shared" si="11"/>
        <v>0</v>
      </c>
      <c r="AF38" s="31">
        <f t="shared" si="12"/>
        <v>0</v>
      </c>
      <c r="AG38" s="31">
        <f t="shared" si="13"/>
        <v>0</v>
      </c>
      <c r="AH38" s="31">
        <f t="shared" si="14"/>
        <v>0</v>
      </c>
      <c r="AI38" s="31">
        <f t="shared" si="15"/>
        <v>0</v>
      </c>
      <c r="AJ38" s="31">
        <f t="shared" si="16"/>
        <v>0</v>
      </c>
      <c r="AK38" s="31">
        <f t="shared" si="17"/>
        <v>0</v>
      </c>
      <c r="AL38" s="31">
        <f t="shared" si="18"/>
        <v>0</v>
      </c>
      <c r="AM38" s="31">
        <f t="shared" si="19"/>
        <v>0</v>
      </c>
      <c r="AN38" s="31">
        <f t="shared" si="19"/>
        <v>0</v>
      </c>
      <c r="AO38" s="31">
        <f t="shared" si="19"/>
        <v>0</v>
      </c>
      <c r="AP38" s="31">
        <f t="shared" si="20"/>
        <v>0</v>
      </c>
      <c r="AQ38" s="31">
        <f t="shared" si="21"/>
        <v>0</v>
      </c>
      <c r="AR38" s="31">
        <f t="shared" si="21"/>
        <v>0</v>
      </c>
      <c r="AS38" s="31"/>
      <c r="AT38" s="31">
        <f t="shared" si="22"/>
        <v>0</v>
      </c>
    </row>
    <row r="39" spans="1:46" s="32" customFormat="1" x14ac:dyDescent="0.25">
      <c r="A39" s="3"/>
      <c r="B39" s="98" t="e">
        <f>VLOOKUP($E$7,'E-mail adressen'!$A$3:$F$51,6,FALSE)</f>
        <v>#N/A</v>
      </c>
      <c r="C39" s="42">
        <f t="shared" si="23"/>
        <v>18</v>
      </c>
      <c r="D39" s="89"/>
      <c r="E39" s="89"/>
      <c r="F39" s="93" t="s">
        <v>86</v>
      </c>
      <c r="G39" s="90"/>
      <c r="H39" s="91" t="str">
        <f t="shared" si="0"/>
        <v>-</v>
      </c>
      <c r="I39" s="29" t="str">
        <f t="shared" si="1"/>
        <v>-</v>
      </c>
      <c r="J39" s="93" t="s">
        <v>68</v>
      </c>
      <c r="K39" s="92" t="str">
        <f t="shared" si="4"/>
        <v>-</v>
      </c>
      <c r="L39" s="93" t="s">
        <v>68</v>
      </c>
      <c r="M39" s="93" t="s">
        <v>68</v>
      </c>
      <c r="N39" s="9" t="s">
        <v>68</v>
      </c>
      <c r="O39" s="93" t="str">
        <f>'Poule resultaat'!$N20</f>
        <v xml:space="preserve"> </v>
      </c>
      <c r="P39" s="93"/>
      <c r="Q39" s="93" t="s">
        <v>68</v>
      </c>
      <c r="R39" s="56" t="str">
        <f>'Poule resultaat'!$Q20</f>
        <v xml:space="preserve"> </v>
      </c>
      <c r="S39" s="56"/>
      <c r="T39" s="56" t="str">
        <f t="shared" si="2"/>
        <v>Maak keuze ↓</v>
      </c>
      <c r="U39" s="11" t="str">
        <f t="shared" si="5"/>
        <v xml:space="preserve"> -</v>
      </c>
      <c r="V39" s="31"/>
      <c r="W39" s="31" t="str">
        <f t="shared" si="3"/>
        <v xml:space="preserve"> ↓Maak keuze-Maak keuze ↓</v>
      </c>
      <c r="X39" s="189"/>
      <c r="Y39" s="32" t="str">
        <f t="shared" si="6"/>
        <v>-</v>
      </c>
      <c r="Z39" s="32" t="str">
        <f t="shared" si="7"/>
        <v>-</v>
      </c>
      <c r="AA39" s="32">
        <f t="shared" si="8"/>
        <v>0</v>
      </c>
      <c r="AC39" s="31">
        <f t="shared" si="9"/>
        <v>0</v>
      </c>
      <c r="AD39" s="31">
        <f t="shared" si="10"/>
        <v>0</v>
      </c>
      <c r="AE39" s="31">
        <f t="shared" si="11"/>
        <v>0</v>
      </c>
      <c r="AF39" s="31">
        <f t="shared" si="12"/>
        <v>0</v>
      </c>
      <c r="AG39" s="31">
        <f t="shared" si="13"/>
        <v>0</v>
      </c>
      <c r="AH39" s="31">
        <f t="shared" si="14"/>
        <v>0</v>
      </c>
      <c r="AI39" s="31">
        <f t="shared" si="15"/>
        <v>0</v>
      </c>
      <c r="AJ39" s="31">
        <f t="shared" si="16"/>
        <v>0</v>
      </c>
      <c r="AK39" s="31">
        <f t="shared" si="17"/>
        <v>0</v>
      </c>
      <c r="AL39" s="31">
        <f t="shared" si="18"/>
        <v>0</v>
      </c>
      <c r="AM39" s="31">
        <f t="shared" si="19"/>
        <v>0</v>
      </c>
      <c r="AN39" s="31">
        <f t="shared" si="19"/>
        <v>0</v>
      </c>
      <c r="AO39" s="31">
        <f t="shared" si="19"/>
        <v>0</v>
      </c>
      <c r="AP39" s="31">
        <f t="shared" si="20"/>
        <v>0</v>
      </c>
      <c r="AQ39" s="31">
        <f t="shared" si="21"/>
        <v>0</v>
      </c>
      <c r="AR39" s="31">
        <f t="shared" si="21"/>
        <v>0</v>
      </c>
      <c r="AS39" s="31"/>
      <c r="AT39" s="31">
        <f t="shared" si="22"/>
        <v>0</v>
      </c>
    </row>
    <row r="40" spans="1:46" s="32" customFormat="1" x14ac:dyDescent="0.25">
      <c r="A40" s="3"/>
      <c r="B40" s="98" t="e">
        <f>VLOOKUP($E$7,'E-mail adressen'!$A$3:$F$51,6,FALSE)</f>
        <v>#N/A</v>
      </c>
      <c r="C40" s="42">
        <f t="shared" si="23"/>
        <v>19</v>
      </c>
      <c r="D40" s="89"/>
      <c r="E40" s="89"/>
      <c r="F40" s="93" t="s">
        <v>86</v>
      </c>
      <c r="G40" s="90"/>
      <c r="H40" s="91" t="str">
        <f t="shared" si="0"/>
        <v>-</v>
      </c>
      <c r="I40" s="29" t="str">
        <f t="shared" si="1"/>
        <v>-</v>
      </c>
      <c r="J40" s="93" t="s">
        <v>68</v>
      </c>
      <c r="K40" s="92" t="str">
        <f t="shared" si="4"/>
        <v>-</v>
      </c>
      <c r="L40" s="93" t="s">
        <v>68</v>
      </c>
      <c r="M40" s="93" t="s">
        <v>68</v>
      </c>
      <c r="N40" s="9" t="s">
        <v>68</v>
      </c>
      <c r="O40" s="93" t="str">
        <f>'Poule resultaat'!$N21</f>
        <v xml:space="preserve"> </v>
      </c>
      <c r="P40" s="93"/>
      <c r="Q40" s="93" t="s">
        <v>68</v>
      </c>
      <c r="R40" s="56" t="str">
        <f>'Poule resultaat'!$Q21</f>
        <v xml:space="preserve"> </v>
      </c>
      <c r="S40" s="56"/>
      <c r="T40" s="56" t="str">
        <f t="shared" si="2"/>
        <v>Maak keuze ↓</v>
      </c>
      <c r="U40" s="11" t="str">
        <f t="shared" si="5"/>
        <v xml:space="preserve"> -</v>
      </c>
      <c r="V40" s="31"/>
      <c r="W40" s="31" t="str">
        <f t="shared" si="3"/>
        <v xml:space="preserve"> ↓Maak keuze-Maak keuze ↓</v>
      </c>
      <c r="X40" s="189"/>
      <c r="Y40" s="32" t="str">
        <f t="shared" si="6"/>
        <v>-</v>
      </c>
      <c r="Z40" s="32" t="str">
        <f t="shared" si="7"/>
        <v>-</v>
      </c>
      <c r="AA40" s="32">
        <f t="shared" si="8"/>
        <v>0</v>
      </c>
      <c r="AC40" s="31">
        <f t="shared" si="9"/>
        <v>0</v>
      </c>
      <c r="AD40" s="31">
        <f t="shared" si="10"/>
        <v>0</v>
      </c>
      <c r="AE40" s="31">
        <f t="shared" si="11"/>
        <v>0</v>
      </c>
      <c r="AF40" s="31">
        <f t="shared" si="12"/>
        <v>0</v>
      </c>
      <c r="AG40" s="31">
        <f t="shared" si="13"/>
        <v>0</v>
      </c>
      <c r="AH40" s="31">
        <f t="shared" si="14"/>
        <v>0</v>
      </c>
      <c r="AI40" s="31">
        <f t="shared" si="15"/>
        <v>0</v>
      </c>
      <c r="AJ40" s="31">
        <f t="shared" si="16"/>
        <v>0</v>
      </c>
      <c r="AK40" s="31">
        <f t="shared" si="17"/>
        <v>0</v>
      </c>
      <c r="AL40" s="31">
        <f t="shared" si="18"/>
        <v>0</v>
      </c>
      <c r="AM40" s="31">
        <f t="shared" si="19"/>
        <v>0</v>
      </c>
      <c r="AN40" s="31">
        <f t="shared" si="19"/>
        <v>0</v>
      </c>
      <c r="AO40" s="31">
        <f t="shared" si="19"/>
        <v>0</v>
      </c>
      <c r="AP40" s="31">
        <f t="shared" si="20"/>
        <v>0</v>
      </c>
      <c r="AQ40" s="31">
        <f t="shared" si="21"/>
        <v>0</v>
      </c>
      <c r="AR40" s="31">
        <f t="shared" si="21"/>
        <v>0</v>
      </c>
      <c r="AS40" s="31"/>
      <c r="AT40" s="31">
        <f t="shared" si="22"/>
        <v>0</v>
      </c>
    </row>
    <row r="41" spans="1:46" s="32" customFormat="1" x14ac:dyDescent="0.25">
      <c r="A41" s="3"/>
      <c r="B41" s="98" t="e">
        <f>VLOOKUP($E$7,'E-mail adressen'!$A$3:$F$51,6,FALSE)</f>
        <v>#N/A</v>
      </c>
      <c r="C41" s="42">
        <f t="shared" si="23"/>
        <v>20</v>
      </c>
      <c r="D41" s="89"/>
      <c r="E41" s="89"/>
      <c r="F41" s="93" t="s">
        <v>86</v>
      </c>
      <c r="G41" s="90"/>
      <c r="H41" s="91" t="str">
        <f t="shared" si="0"/>
        <v>-</v>
      </c>
      <c r="I41" s="29" t="str">
        <f t="shared" si="1"/>
        <v>-</v>
      </c>
      <c r="J41" s="93" t="s">
        <v>68</v>
      </c>
      <c r="K41" s="92" t="str">
        <f t="shared" si="4"/>
        <v>-</v>
      </c>
      <c r="L41" s="93" t="s">
        <v>68</v>
      </c>
      <c r="M41" s="93" t="s">
        <v>68</v>
      </c>
      <c r="N41" s="9" t="s">
        <v>68</v>
      </c>
      <c r="O41" s="93" t="str">
        <f>'Poule resultaat'!$N22</f>
        <v xml:space="preserve"> </v>
      </c>
      <c r="P41" s="93"/>
      <c r="Q41" s="93" t="s">
        <v>68</v>
      </c>
      <c r="R41" s="56" t="str">
        <f>'Poule resultaat'!$Q22</f>
        <v xml:space="preserve"> </v>
      </c>
      <c r="S41" s="56"/>
      <c r="T41" s="56" t="str">
        <f t="shared" si="2"/>
        <v>Maak keuze ↓</v>
      </c>
      <c r="U41" s="11" t="str">
        <f t="shared" si="5"/>
        <v xml:space="preserve"> -</v>
      </c>
      <c r="V41" s="31"/>
      <c r="W41" s="31" t="str">
        <f t="shared" si="3"/>
        <v xml:space="preserve"> ↓Maak keuze-Maak keuze ↓</v>
      </c>
      <c r="X41" s="189"/>
      <c r="Y41" s="32" t="str">
        <f t="shared" si="6"/>
        <v>-</v>
      </c>
      <c r="Z41" s="32" t="str">
        <f t="shared" si="7"/>
        <v>-</v>
      </c>
      <c r="AA41" s="32">
        <f t="shared" si="8"/>
        <v>0</v>
      </c>
      <c r="AC41" s="31">
        <f t="shared" si="9"/>
        <v>0</v>
      </c>
      <c r="AD41" s="31">
        <f t="shared" si="10"/>
        <v>0</v>
      </c>
      <c r="AE41" s="31">
        <f t="shared" si="11"/>
        <v>0</v>
      </c>
      <c r="AF41" s="31">
        <f t="shared" si="12"/>
        <v>0</v>
      </c>
      <c r="AG41" s="31">
        <f t="shared" si="13"/>
        <v>0</v>
      </c>
      <c r="AH41" s="31">
        <f t="shared" si="14"/>
        <v>0</v>
      </c>
      <c r="AI41" s="31">
        <f t="shared" si="15"/>
        <v>0</v>
      </c>
      <c r="AJ41" s="31">
        <f t="shared" si="16"/>
        <v>0</v>
      </c>
      <c r="AK41" s="31">
        <f t="shared" si="17"/>
        <v>0</v>
      </c>
      <c r="AL41" s="31">
        <f t="shared" si="18"/>
        <v>0</v>
      </c>
      <c r="AM41" s="31">
        <f t="shared" si="19"/>
        <v>0</v>
      </c>
      <c r="AN41" s="31">
        <f t="shared" si="19"/>
        <v>0</v>
      </c>
      <c r="AO41" s="31">
        <f t="shared" si="19"/>
        <v>0</v>
      </c>
      <c r="AP41" s="31">
        <f t="shared" si="20"/>
        <v>0</v>
      </c>
      <c r="AQ41" s="31">
        <f t="shared" si="21"/>
        <v>0</v>
      </c>
      <c r="AR41" s="31">
        <f t="shared" si="21"/>
        <v>0</v>
      </c>
      <c r="AS41" s="31"/>
      <c r="AT41" s="31">
        <f t="shared" si="22"/>
        <v>0</v>
      </c>
    </row>
    <row r="42" spans="1:46" s="32" customFormat="1" x14ac:dyDescent="0.25">
      <c r="A42" s="3"/>
      <c r="B42" s="98" t="e">
        <f>VLOOKUP($E$7,'E-mail adressen'!$A$3:$F$51,6,FALSE)</f>
        <v>#N/A</v>
      </c>
      <c r="C42" s="42">
        <f t="shared" si="23"/>
        <v>21</v>
      </c>
      <c r="D42" s="89"/>
      <c r="E42" s="89"/>
      <c r="F42" s="93" t="s">
        <v>86</v>
      </c>
      <c r="G42" s="90"/>
      <c r="H42" s="91" t="str">
        <f t="shared" si="0"/>
        <v>-</v>
      </c>
      <c r="I42" s="29" t="str">
        <f t="shared" si="1"/>
        <v>-</v>
      </c>
      <c r="J42" s="93" t="s">
        <v>68</v>
      </c>
      <c r="K42" s="92" t="str">
        <f t="shared" si="4"/>
        <v>-</v>
      </c>
      <c r="L42" s="93" t="s">
        <v>68</v>
      </c>
      <c r="M42" s="93" t="s">
        <v>68</v>
      </c>
      <c r="N42" s="9" t="s">
        <v>68</v>
      </c>
      <c r="O42" s="93" t="str">
        <f>'Poule resultaat'!$N23</f>
        <v xml:space="preserve"> </v>
      </c>
      <c r="P42" s="93"/>
      <c r="Q42" s="93" t="s">
        <v>68</v>
      </c>
      <c r="R42" s="56" t="str">
        <f>'Poule resultaat'!$Q23</f>
        <v xml:space="preserve"> </v>
      </c>
      <c r="S42" s="56"/>
      <c r="T42" s="56" t="str">
        <f t="shared" si="2"/>
        <v>Maak keuze ↓</v>
      </c>
      <c r="U42" s="11" t="str">
        <f t="shared" si="5"/>
        <v xml:space="preserve"> -</v>
      </c>
      <c r="V42" s="31"/>
      <c r="W42" s="31" t="str">
        <f t="shared" si="3"/>
        <v xml:space="preserve"> ↓Maak keuze-Maak keuze ↓</v>
      </c>
      <c r="X42" s="189"/>
      <c r="Y42" s="32" t="str">
        <f t="shared" si="6"/>
        <v>-</v>
      </c>
      <c r="Z42" s="32" t="str">
        <f t="shared" si="7"/>
        <v>-</v>
      </c>
      <c r="AA42" s="32">
        <f t="shared" si="8"/>
        <v>0</v>
      </c>
      <c r="AC42" s="31">
        <f t="shared" si="9"/>
        <v>0</v>
      </c>
      <c r="AD42" s="31">
        <f t="shared" si="10"/>
        <v>0</v>
      </c>
      <c r="AE42" s="31">
        <f t="shared" si="11"/>
        <v>0</v>
      </c>
      <c r="AF42" s="31">
        <f t="shared" si="12"/>
        <v>0</v>
      </c>
      <c r="AG42" s="31">
        <f t="shared" si="13"/>
        <v>0</v>
      </c>
      <c r="AH42" s="31">
        <f t="shared" si="14"/>
        <v>0</v>
      </c>
      <c r="AI42" s="31">
        <f t="shared" si="15"/>
        <v>0</v>
      </c>
      <c r="AJ42" s="31">
        <f t="shared" si="16"/>
        <v>0</v>
      </c>
      <c r="AK42" s="31">
        <f t="shared" si="17"/>
        <v>0</v>
      </c>
      <c r="AL42" s="31">
        <f t="shared" si="18"/>
        <v>0</v>
      </c>
      <c r="AM42" s="31">
        <f t="shared" si="19"/>
        <v>0</v>
      </c>
      <c r="AN42" s="31">
        <f t="shared" si="19"/>
        <v>0</v>
      </c>
      <c r="AO42" s="31">
        <f t="shared" si="19"/>
        <v>0</v>
      </c>
      <c r="AP42" s="31">
        <f t="shared" si="20"/>
        <v>0</v>
      </c>
      <c r="AQ42" s="31">
        <f t="shared" si="21"/>
        <v>0</v>
      </c>
      <c r="AR42" s="31">
        <f t="shared" si="21"/>
        <v>0</v>
      </c>
      <c r="AS42" s="31"/>
      <c r="AT42" s="31">
        <f t="shared" si="22"/>
        <v>0</v>
      </c>
    </row>
    <row r="43" spans="1:46" s="32" customFormat="1" x14ac:dyDescent="0.25">
      <c r="A43" s="3"/>
      <c r="B43" s="98" t="e">
        <f>VLOOKUP($E$7,'E-mail adressen'!$A$3:$F$51,6,FALSE)</f>
        <v>#N/A</v>
      </c>
      <c r="C43" s="42">
        <f t="shared" si="23"/>
        <v>22</v>
      </c>
      <c r="D43" s="89"/>
      <c r="E43" s="89"/>
      <c r="F43" s="93" t="s">
        <v>86</v>
      </c>
      <c r="G43" s="90"/>
      <c r="H43" s="91" t="str">
        <f t="shared" si="0"/>
        <v>-</v>
      </c>
      <c r="I43" s="29" t="str">
        <f t="shared" si="1"/>
        <v>-</v>
      </c>
      <c r="J43" s="93" t="s">
        <v>68</v>
      </c>
      <c r="K43" s="92" t="str">
        <f t="shared" si="4"/>
        <v>-</v>
      </c>
      <c r="L43" s="93" t="s">
        <v>68</v>
      </c>
      <c r="M43" s="93" t="s">
        <v>68</v>
      </c>
      <c r="N43" s="9" t="s">
        <v>68</v>
      </c>
      <c r="O43" s="93" t="str">
        <f>'Poule resultaat'!$N24</f>
        <v xml:space="preserve"> </v>
      </c>
      <c r="P43" s="93"/>
      <c r="Q43" s="93" t="s">
        <v>68</v>
      </c>
      <c r="R43" s="56" t="str">
        <f>'Poule resultaat'!$Q24</f>
        <v xml:space="preserve"> </v>
      </c>
      <c r="S43" s="56"/>
      <c r="T43" s="56" t="str">
        <f t="shared" si="2"/>
        <v>Maak keuze ↓</v>
      </c>
      <c r="U43" s="11" t="str">
        <f t="shared" si="5"/>
        <v xml:space="preserve"> -</v>
      </c>
      <c r="V43" s="31"/>
      <c r="W43" s="31" t="str">
        <f t="shared" si="3"/>
        <v xml:space="preserve"> ↓Maak keuze-Maak keuze ↓</v>
      </c>
      <c r="X43" s="189"/>
      <c r="Y43" s="32" t="str">
        <f t="shared" si="6"/>
        <v>-</v>
      </c>
      <c r="Z43" s="32" t="str">
        <f t="shared" si="7"/>
        <v>-</v>
      </c>
      <c r="AA43" s="32">
        <f t="shared" si="8"/>
        <v>0</v>
      </c>
      <c r="AC43" s="31">
        <f t="shared" si="9"/>
        <v>0</v>
      </c>
      <c r="AD43" s="31">
        <f t="shared" si="10"/>
        <v>0</v>
      </c>
      <c r="AE43" s="31">
        <f t="shared" si="11"/>
        <v>0</v>
      </c>
      <c r="AF43" s="31">
        <f t="shared" si="12"/>
        <v>0</v>
      </c>
      <c r="AG43" s="31">
        <f t="shared" si="13"/>
        <v>0</v>
      </c>
      <c r="AH43" s="31">
        <f t="shared" si="14"/>
        <v>0</v>
      </c>
      <c r="AI43" s="31">
        <f t="shared" si="15"/>
        <v>0</v>
      </c>
      <c r="AJ43" s="31">
        <f t="shared" si="16"/>
        <v>0</v>
      </c>
      <c r="AK43" s="31">
        <f t="shared" si="17"/>
        <v>0</v>
      </c>
      <c r="AL43" s="31">
        <f t="shared" si="18"/>
        <v>0</v>
      </c>
      <c r="AM43" s="31">
        <f t="shared" si="19"/>
        <v>0</v>
      </c>
      <c r="AN43" s="31">
        <f t="shared" si="19"/>
        <v>0</v>
      </c>
      <c r="AO43" s="31">
        <f t="shared" si="19"/>
        <v>0</v>
      </c>
      <c r="AP43" s="31">
        <f t="shared" si="20"/>
        <v>0</v>
      </c>
      <c r="AQ43" s="31">
        <f t="shared" si="21"/>
        <v>0</v>
      </c>
      <c r="AR43" s="31">
        <f t="shared" si="21"/>
        <v>0</v>
      </c>
      <c r="AS43" s="31"/>
      <c r="AT43" s="31">
        <f t="shared" si="22"/>
        <v>0</v>
      </c>
    </row>
    <row r="44" spans="1:46" s="32" customFormat="1" x14ac:dyDescent="0.25">
      <c r="A44" s="3"/>
      <c r="B44" s="98" t="e">
        <f>VLOOKUP($E$7,'E-mail adressen'!$A$3:$F$51,6,FALSE)</f>
        <v>#N/A</v>
      </c>
      <c r="C44" s="42">
        <f t="shared" si="23"/>
        <v>23</v>
      </c>
      <c r="D44" s="89"/>
      <c r="E44" s="89"/>
      <c r="F44" s="93" t="s">
        <v>86</v>
      </c>
      <c r="G44" s="90"/>
      <c r="H44" s="91" t="str">
        <f t="shared" si="0"/>
        <v>-</v>
      </c>
      <c r="I44" s="29" t="str">
        <f t="shared" si="1"/>
        <v>-</v>
      </c>
      <c r="J44" s="93" t="s">
        <v>68</v>
      </c>
      <c r="K44" s="92" t="str">
        <f t="shared" si="4"/>
        <v>-</v>
      </c>
      <c r="L44" s="93" t="s">
        <v>68</v>
      </c>
      <c r="M44" s="93" t="s">
        <v>68</v>
      </c>
      <c r="N44" s="9" t="s">
        <v>68</v>
      </c>
      <c r="O44" s="93" t="str">
        <f>'Poule resultaat'!$N25</f>
        <v xml:space="preserve"> </v>
      </c>
      <c r="P44" s="93"/>
      <c r="Q44" s="93" t="s">
        <v>68</v>
      </c>
      <c r="R44" s="56" t="str">
        <f>'Poule resultaat'!$Q25</f>
        <v xml:space="preserve"> </v>
      </c>
      <c r="S44" s="56"/>
      <c r="T44" s="56" t="str">
        <f t="shared" si="2"/>
        <v>Maak keuze ↓</v>
      </c>
      <c r="U44" s="11" t="str">
        <f t="shared" si="5"/>
        <v xml:space="preserve"> -</v>
      </c>
      <c r="V44" s="31"/>
      <c r="W44" s="31" t="str">
        <f t="shared" si="3"/>
        <v xml:space="preserve"> ↓Maak keuze-Maak keuze ↓</v>
      </c>
      <c r="X44" s="189"/>
      <c r="Y44" s="32" t="str">
        <f t="shared" si="6"/>
        <v>-</v>
      </c>
      <c r="Z44" s="32" t="str">
        <f t="shared" si="7"/>
        <v>-</v>
      </c>
      <c r="AA44" s="32">
        <f t="shared" si="8"/>
        <v>0</v>
      </c>
      <c r="AC44" s="31">
        <f t="shared" si="9"/>
        <v>0</v>
      </c>
      <c r="AD44" s="31">
        <f t="shared" si="10"/>
        <v>0</v>
      </c>
      <c r="AE44" s="31">
        <f t="shared" si="11"/>
        <v>0</v>
      </c>
      <c r="AF44" s="31">
        <f t="shared" si="12"/>
        <v>0</v>
      </c>
      <c r="AG44" s="31">
        <f t="shared" si="13"/>
        <v>0</v>
      </c>
      <c r="AH44" s="31">
        <f t="shared" si="14"/>
        <v>0</v>
      </c>
      <c r="AI44" s="31">
        <f t="shared" si="15"/>
        <v>0</v>
      </c>
      <c r="AJ44" s="31">
        <f t="shared" si="16"/>
        <v>0</v>
      </c>
      <c r="AK44" s="31">
        <f t="shared" si="17"/>
        <v>0</v>
      </c>
      <c r="AL44" s="31">
        <f t="shared" si="18"/>
        <v>0</v>
      </c>
      <c r="AM44" s="31">
        <f t="shared" si="19"/>
        <v>0</v>
      </c>
      <c r="AN44" s="31">
        <f t="shared" si="19"/>
        <v>0</v>
      </c>
      <c r="AO44" s="31">
        <f t="shared" si="19"/>
        <v>0</v>
      </c>
      <c r="AP44" s="31">
        <f t="shared" si="20"/>
        <v>0</v>
      </c>
      <c r="AQ44" s="31">
        <f t="shared" si="21"/>
        <v>0</v>
      </c>
      <c r="AR44" s="31">
        <f t="shared" si="21"/>
        <v>0</v>
      </c>
      <c r="AS44" s="31"/>
      <c r="AT44" s="31">
        <f t="shared" si="22"/>
        <v>0</v>
      </c>
    </row>
    <row r="45" spans="1:46" s="32" customFormat="1" x14ac:dyDescent="0.25">
      <c r="A45" s="3"/>
      <c r="B45" s="98" t="e">
        <f>VLOOKUP($E$7,'E-mail adressen'!$A$3:$F$51,6,FALSE)</f>
        <v>#N/A</v>
      </c>
      <c r="C45" s="42">
        <f t="shared" si="23"/>
        <v>24</v>
      </c>
      <c r="D45" s="100"/>
      <c r="E45" s="100"/>
      <c r="F45" s="117" t="s">
        <v>86</v>
      </c>
      <c r="G45" s="118"/>
      <c r="H45" s="101" t="str">
        <f t="shared" si="0"/>
        <v>-</v>
      </c>
      <c r="I45" s="102" t="str">
        <f t="shared" si="1"/>
        <v>-</v>
      </c>
      <c r="J45" s="117" t="s">
        <v>68</v>
      </c>
      <c r="K45" s="103" t="str">
        <f t="shared" si="4"/>
        <v>-</v>
      </c>
      <c r="L45" s="117" t="s">
        <v>68</v>
      </c>
      <c r="M45" s="117" t="s">
        <v>68</v>
      </c>
      <c r="N45" s="119" t="s">
        <v>68</v>
      </c>
      <c r="O45" s="117" t="str">
        <f>'Poule resultaat'!$N26</f>
        <v xml:space="preserve"> </v>
      </c>
      <c r="P45" s="117"/>
      <c r="Q45" s="117" t="s">
        <v>68</v>
      </c>
      <c r="R45" s="104" t="str">
        <f>'Poule resultaat'!$Q26</f>
        <v xml:space="preserve"> </v>
      </c>
      <c r="S45" s="104"/>
      <c r="T45" s="14" t="str">
        <f t="shared" si="2"/>
        <v>Maak keuze ↓</v>
      </c>
      <c r="U45" s="11" t="str">
        <f t="shared" si="5"/>
        <v xml:space="preserve"> -</v>
      </c>
      <c r="V45" s="31"/>
      <c r="W45" s="31" t="str">
        <f t="shared" si="3"/>
        <v xml:space="preserve"> ↓Maak keuze-Maak keuze ↓</v>
      </c>
      <c r="X45" s="189"/>
      <c r="Y45" s="32" t="str">
        <f t="shared" si="6"/>
        <v>-</v>
      </c>
      <c r="Z45" s="32" t="str">
        <f t="shared" si="7"/>
        <v>-</v>
      </c>
      <c r="AA45" s="32">
        <f t="shared" si="8"/>
        <v>0</v>
      </c>
      <c r="AC45" s="31">
        <f t="shared" si="9"/>
        <v>0</v>
      </c>
      <c r="AD45" s="31">
        <f t="shared" si="10"/>
        <v>0</v>
      </c>
      <c r="AE45" s="31">
        <f t="shared" si="11"/>
        <v>0</v>
      </c>
      <c r="AF45" s="31">
        <f t="shared" si="12"/>
        <v>0</v>
      </c>
      <c r="AG45" s="31">
        <f t="shared" si="13"/>
        <v>0</v>
      </c>
      <c r="AH45" s="31">
        <f t="shared" si="14"/>
        <v>0</v>
      </c>
      <c r="AI45" s="31">
        <f t="shared" si="15"/>
        <v>0</v>
      </c>
      <c r="AJ45" s="31">
        <f t="shared" si="16"/>
        <v>0</v>
      </c>
      <c r="AK45" s="31">
        <f t="shared" si="17"/>
        <v>0</v>
      </c>
      <c r="AL45" s="31">
        <f t="shared" si="18"/>
        <v>0</v>
      </c>
      <c r="AM45" s="31">
        <f t="shared" si="19"/>
        <v>0</v>
      </c>
      <c r="AN45" s="31">
        <f t="shared" si="19"/>
        <v>0</v>
      </c>
      <c r="AO45" s="31">
        <f t="shared" si="19"/>
        <v>0</v>
      </c>
      <c r="AP45" s="31">
        <f t="shared" si="20"/>
        <v>0</v>
      </c>
      <c r="AQ45" s="31">
        <f t="shared" si="21"/>
        <v>0</v>
      </c>
      <c r="AR45" s="31">
        <f t="shared" si="21"/>
        <v>0</v>
      </c>
      <c r="AS45" s="31"/>
      <c r="AT45" s="31">
        <f t="shared" si="22"/>
        <v>0</v>
      </c>
    </row>
    <row r="46" spans="1:46" s="32" customFormat="1" x14ac:dyDescent="0.25">
      <c r="A46" s="3"/>
      <c r="B46" s="98" t="e">
        <f>VLOOKUP($E$7,'E-mail adressen'!$A$3:$F$51,6,FALSE)</f>
        <v>#N/A</v>
      </c>
      <c r="C46" s="42">
        <f t="shared" si="23"/>
        <v>25</v>
      </c>
      <c r="D46" s="89"/>
      <c r="E46" s="89"/>
      <c r="F46" s="93" t="s">
        <v>86</v>
      </c>
      <c r="G46" s="90"/>
      <c r="H46" s="91" t="str">
        <f t="shared" si="0"/>
        <v>-</v>
      </c>
      <c r="I46" s="29" t="str">
        <f t="shared" si="1"/>
        <v>-</v>
      </c>
      <c r="J46" s="93" t="s">
        <v>68</v>
      </c>
      <c r="K46" s="92" t="str">
        <f t="shared" si="4"/>
        <v>-</v>
      </c>
      <c r="L46" s="93" t="s">
        <v>68</v>
      </c>
      <c r="M46" s="93" t="s">
        <v>68</v>
      </c>
      <c r="N46" s="9" t="s">
        <v>68</v>
      </c>
      <c r="O46" s="93" t="str">
        <f>'Poule resultaat'!$N27</f>
        <v xml:space="preserve"> </v>
      </c>
      <c r="P46" s="93"/>
      <c r="Q46" s="93" t="s">
        <v>68</v>
      </c>
      <c r="R46" s="56" t="str">
        <f>'Poule resultaat'!$Q27</f>
        <v xml:space="preserve"> </v>
      </c>
      <c r="S46" s="56"/>
      <c r="T46" s="14" t="str">
        <f t="shared" si="2"/>
        <v>Maak keuze ↓</v>
      </c>
      <c r="U46" s="11" t="str">
        <f t="shared" si="5"/>
        <v xml:space="preserve"> -</v>
      </c>
      <c r="V46" s="31"/>
      <c r="W46" s="31" t="str">
        <f t="shared" si="3"/>
        <v xml:space="preserve"> ↓Maak keuze-Maak keuze ↓</v>
      </c>
      <c r="X46" s="189"/>
      <c r="Y46" s="32" t="str">
        <f t="shared" si="6"/>
        <v>-</v>
      </c>
      <c r="Z46" s="32" t="str">
        <f t="shared" si="7"/>
        <v>-</v>
      </c>
      <c r="AA46" s="32">
        <f t="shared" si="8"/>
        <v>0</v>
      </c>
      <c r="AC46" s="31">
        <f t="shared" si="9"/>
        <v>0</v>
      </c>
      <c r="AD46" s="31">
        <f t="shared" si="10"/>
        <v>0</v>
      </c>
      <c r="AE46" s="31">
        <f t="shared" si="11"/>
        <v>0</v>
      </c>
      <c r="AF46" s="31">
        <f t="shared" si="12"/>
        <v>0</v>
      </c>
      <c r="AG46" s="31">
        <f t="shared" si="13"/>
        <v>0</v>
      </c>
      <c r="AH46" s="31">
        <f t="shared" si="14"/>
        <v>0</v>
      </c>
      <c r="AI46" s="31">
        <f t="shared" si="15"/>
        <v>0</v>
      </c>
      <c r="AJ46" s="31">
        <f t="shared" si="16"/>
        <v>0</v>
      </c>
      <c r="AK46" s="31">
        <f t="shared" si="17"/>
        <v>0</v>
      </c>
      <c r="AL46" s="31">
        <f t="shared" si="18"/>
        <v>0</v>
      </c>
      <c r="AM46" s="31">
        <f t="shared" si="19"/>
        <v>0</v>
      </c>
      <c r="AN46" s="31">
        <f t="shared" si="19"/>
        <v>0</v>
      </c>
      <c r="AO46" s="31">
        <f t="shared" si="19"/>
        <v>0</v>
      </c>
      <c r="AP46" s="31">
        <f t="shared" si="20"/>
        <v>0</v>
      </c>
      <c r="AQ46" s="31">
        <f t="shared" si="21"/>
        <v>0</v>
      </c>
      <c r="AR46" s="31">
        <f t="shared" si="21"/>
        <v>0</v>
      </c>
      <c r="AS46" s="31"/>
      <c r="AT46" s="31">
        <f t="shared" si="22"/>
        <v>0</v>
      </c>
    </row>
    <row r="47" spans="1:46" s="32" customFormat="1" x14ac:dyDescent="0.25">
      <c r="A47" s="3"/>
      <c r="B47" s="98" t="e">
        <f>VLOOKUP($E$7,'E-mail adressen'!$A$3:$F$51,6,FALSE)</f>
        <v>#N/A</v>
      </c>
      <c r="C47" s="42">
        <f t="shared" si="23"/>
        <v>26</v>
      </c>
      <c r="D47" s="89"/>
      <c r="E47" s="89"/>
      <c r="F47" s="93" t="s">
        <v>86</v>
      </c>
      <c r="G47" s="90"/>
      <c r="H47" s="91" t="str">
        <f t="shared" si="0"/>
        <v>-</v>
      </c>
      <c r="I47" s="29" t="str">
        <f t="shared" si="1"/>
        <v>-</v>
      </c>
      <c r="J47" s="93" t="s">
        <v>68</v>
      </c>
      <c r="K47" s="92" t="str">
        <f t="shared" si="4"/>
        <v>-</v>
      </c>
      <c r="L47" s="93" t="s">
        <v>68</v>
      </c>
      <c r="M47" s="93" t="s">
        <v>68</v>
      </c>
      <c r="N47" s="9" t="s">
        <v>68</v>
      </c>
      <c r="O47" s="93" t="str">
        <f>'Poule resultaat'!$N28</f>
        <v xml:space="preserve"> </v>
      </c>
      <c r="P47" s="93"/>
      <c r="Q47" s="93" t="s">
        <v>68</v>
      </c>
      <c r="R47" s="56" t="str">
        <f>'Poule resultaat'!$Q28</f>
        <v xml:space="preserve"> </v>
      </c>
      <c r="S47" s="56"/>
      <c r="T47" s="14" t="str">
        <f t="shared" si="2"/>
        <v>Maak keuze ↓</v>
      </c>
      <c r="U47" s="11" t="str">
        <f t="shared" si="5"/>
        <v xml:space="preserve"> -</v>
      </c>
      <c r="V47" s="31"/>
      <c r="W47" s="31" t="str">
        <f t="shared" si="3"/>
        <v xml:space="preserve"> ↓Maak keuze-Maak keuze ↓</v>
      </c>
      <c r="X47" s="189"/>
      <c r="Y47" s="32" t="str">
        <f t="shared" si="6"/>
        <v>-</v>
      </c>
      <c r="Z47" s="32" t="str">
        <f t="shared" si="7"/>
        <v>-</v>
      </c>
      <c r="AA47" s="32">
        <f t="shared" si="8"/>
        <v>0</v>
      </c>
      <c r="AC47" s="31">
        <f t="shared" si="9"/>
        <v>0</v>
      </c>
      <c r="AD47" s="31">
        <f t="shared" si="10"/>
        <v>0</v>
      </c>
      <c r="AE47" s="31">
        <f t="shared" si="11"/>
        <v>0</v>
      </c>
      <c r="AF47" s="31">
        <f t="shared" si="12"/>
        <v>0</v>
      </c>
      <c r="AG47" s="31">
        <f t="shared" si="13"/>
        <v>0</v>
      </c>
      <c r="AH47" s="31">
        <f t="shared" si="14"/>
        <v>0</v>
      </c>
      <c r="AI47" s="31">
        <f t="shared" si="15"/>
        <v>0</v>
      </c>
      <c r="AJ47" s="31">
        <f t="shared" si="16"/>
        <v>0</v>
      </c>
      <c r="AK47" s="31">
        <f t="shared" si="17"/>
        <v>0</v>
      </c>
      <c r="AL47" s="31">
        <f t="shared" si="18"/>
        <v>0</v>
      </c>
      <c r="AM47" s="31">
        <f t="shared" si="19"/>
        <v>0</v>
      </c>
      <c r="AN47" s="31">
        <f t="shared" si="19"/>
        <v>0</v>
      </c>
      <c r="AO47" s="31">
        <f t="shared" si="19"/>
        <v>0</v>
      </c>
      <c r="AP47" s="31">
        <f t="shared" si="20"/>
        <v>0</v>
      </c>
      <c r="AQ47" s="31">
        <f t="shared" si="21"/>
        <v>0</v>
      </c>
      <c r="AR47" s="31">
        <f t="shared" si="21"/>
        <v>0</v>
      </c>
      <c r="AS47" s="31"/>
      <c r="AT47" s="31">
        <f t="shared" si="22"/>
        <v>0</v>
      </c>
    </row>
    <row r="48" spans="1:46" s="32" customFormat="1" x14ac:dyDescent="0.25">
      <c r="A48" s="3"/>
      <c r="B48" s="98" t="e">
        <f>VLOOKUP($E$7,'E-mail adressen'!$A$3:$F$51,6,FALSE)</f>
        <v>#N/A</v>
      </c>
      <c r="C48" s="42">
        <f t="shared" si="23"/>
        <v>27</v>
      </c>
      <c r="D48" s="89"/>
      <c r="E48" s="89"/>
      <c r="F48" s="93" t="s">
        <v>86</v>
      </c>
      <c r="G48" s="90"/>
      <c r="H48" s="91" t="str">
        <f t="shared" si="0"/>
        <v>-</v>
      </c>
      <c r="I48" s="29" t="str">
        <f t="shared" si="1"/>
        <v>-</v>
      </c>
      <c r="J48" s="93" t="s">
        <v>68</v>
      </c>
      <c r="K48" s="92" t="str">
        <f t="shared" si="4"/>
        <v>-</v>
      </c>
      <c r="L48" s="93" t="s">
        <v>68</v>
      </c>
      <c r="M48" s="93" t="s">
        <v>68</v>
      </c>
      <c r="N48" s="9" t="s">
        <v>68</v>
      </c>
      <c r="O48" s="93" t="str">
        <f>'Poule resultaat'!$N29</f>
        <v xml:space="preserve"> </v>
      </c>
      <c r="P48" s="93"/>
      <c r="Q48" s="93" t="s">
        <v>68</v>
      </c>
      <c r="R48" s="56" t="str">
        <f>'Poule resultaat'!$Q29</f>
        <v xml:space="preserve"> </v>
      </c>
      <c r="S48" s="56"/>
      <c r="T48" s="14" t="str">
        <f t="shared" si="2"/>
        <v>Maak keuze ↓</v>
      </c>
      <c r="U48" s="11" t="str">
        <f t="shared" si="5"/>
        <v xml:space="preserve"> -</v>
      </c>
      <c r="V48" s="31"/>
      <c r="W48" s="31" t="str">
        <f t="shared" si="3"/>
        <v xml:space="preserve"> ↓Maak keuze-Maak keuze ↓</v>
      </c>
      <c r="X48" s="189"/>
      <c r="Y48" s="32" t="str">
        <f t="shared" si="6"/>
        <v>-</v>
      </c>
      <c r="Z48" s="32" t="str">
        <f t="shared" si="7"/>
        <v>-</v>
      </c>
      <c r="AA48" s="32">
        <f t="shared" si="8"/>
        <v>0</v>
      </c>
      <c r="AC48" s="31">
        <f t="shared" si="9"/>
        <v>0</v>
      </c>
      <c r="AD48" s="31">
        <f t="shared" si="10"/>
        <v>0</v>
      </c>
      <c r="AE48" s="31">
        <f t="shared" si="11"/>
        <v>0</v>
      </c>
      <c r="AF48" s="31">
        <f t="shared" si="12"/>
        <v>0</v>
      </c>
      <c r="AG48" s="31">
        <f t="shared" si="13"/>
        <v>0</v>
      </c>
      <c r="AH48" s="31">
        <f t="shared" si="14"/>
        <v>0</v>
      </c>
      <c r="AI48" s="31">
        <f t="shared" si="15"/>
        <v>0</v>
      </c>
      <c r="AJ48" s="31">
        <f t="shared" si="16"/>
        <v>0</v>
      </c>
      <c r="AK48" s="31">
        <f t="shared" si="17"/>
        <v>0</v>
      </c>
      <c r="AL48" s="31">
        <f t="shared" si="18"/>
        <v>0</v>
      </c>
      <c r="AM48" s="31">
        <f t="shared" si="19"/>
        <v>0</v>
      </c>
      <c r="AN48" s="31">
        <f t="shared" si="19"/>
        <v>0</v>
      </c>
      <c r="AO48" s="31">
        <f t="shared" si="19"/>
        <v>0</v>
      </c>
      <c r="AP48" s="31">
        <f t="shared" si="20"/>
        <v>0</v>
      </c>
      <c r="AQ48" s="31">
        <f t="shared" si="21"/>
        <v>0</v>
      </c>
      <c r="AR48" s="31">
        <f t="shared" si="21"/>
        <v>0</v>
      </c>
      <c r="AS48" s="31"/>
      <c r="AT48" s="31">
        <f t="shared" si="22"/>
        <v>0</v>
      </c>
    </row>
    <row r="49" spans="1:46" s="32" customFormat="1" x14ac:dyDescent="0.25">
      <c r="A49" s="3"/>
      <c r="B49" s="98" t="e">
        <f>VLOOKUP($E$7,'E-mail adressen'!$A$3:$F$51,6,FALSE)</f>
        <v>#N/A</v>
      </c>
      <c r="C49" s="42">
        <f t="shared" si="23"/>
        <v>28</v>
      </c>
      <c r="D49" s="89"/>
      <c r="E49" s="89"/>
      <c r="F49" s="93" t="s">
        <v>86</v>
      </c>
      <c r="G49" s="90"/>
      <c r="H49" s="91" t="str">
        <f t="shared" si="0"/>
        <v>-</v>
      </c>
      <c r="I49" s="29" t="str">
        <f t="shared" si="1"/>
        <v>-</v>
      </c>
      <c r="J49" s="93" t="s">
        <v>68</v>
      </c>
      <c r="K49" s="92" t="str">
        <f t="shared" si="4"/>
        <v>-</v>
      </c>
      <c r="L49" s="93" t="s">
        <v>68</v>
      </c>
      <c r="M49" s="93" t="s">
        <v>68</v>
      </c>
      <c r="N49" s="9" t="s">
        <v>68</v>
      </c>
      <c r="O49" s="93" t="str">
        <f>'Poule resultaat'!$N30</f>
        <v xml:space="preserve"> </v>
      </c>
      <c r="P49" s="93"/>
      <c r="Q49" s="93" t="s">
        <v>68</v>
      </c>
      <c r="R49" s="56" t="str">
        <f>'Poule resultaat'!$Q30</f>
        <v xml:space="preserve"> </v>
      </c>
      <c r="S49" s="56"/>
      <c r="T49" s="14" t="str">
        <f t="shared" si="2"/>
        <v>Maak keuze ↓</v>
      </c>
      <c r="U49" s="11" t="str">
        <f t="shared" si="5"/>
        <v xml:space="preserve"> -</v>
      </c>
      <c r="V49" s="31"/>
      <c r="W49" s="31" t="str">
        <f t="shared" si="3"/>
        <v xml:space="preserve"> ↓Maak keuze-Maak keuze ↓</v>
      </c>
      <c r="X49" s="189"/>
      <c r="Y49" s="32" t="str">
        <f t="shared" si="6"/>
        <v>-</v>
      </c>
      <c r="Z49" s="32" t="str">
        <f t="shared" si="7"/>
        <v>-</v>
      </c>
      <c r="AA49" s="32">
        <f t="shared" si="8"/>
        <v>0</v>
      </c>
      <c r="AC49" s="31">
        <f t="shared" si="9"/>
        <v>0</v>
      </c>
      <c r="AD49" s="31">
        <f t="shared" si="10"/>
        <v>0</v>
      </c>
      <c r="AE49" s="31">
        <f t="shared" si="11"/>
        <v>0</v>
      </c>
      <c r="AF49" s="31">
        <f t="shared" si="12"/>
        <v>0</v>
      </c>
      <c r="AG49" s="31">
        <f t="shared" si="13"/>
        <v>0</v>
      </c>
      <c r="AH49" s="31">
        <f t="shared" si="14"/>
        <v>0</v>
      </c>
      <c r="AI49" s="31">
        <f t="shared" si="15"/>
        <v>0</v>
      </c>
      <c r="AJ49" s="31">
        <f t="shared" si="16"/>
        <v>0</v>
      </c>
      <c r="AK49" s="31">
        <f t="shared" si="17"/>
        <v>0</v>
      </c>
      <c r="AL49" s="31">
        <f t="shared" si="18"/>
        <v>0</v>
      </c>
      <c r="AM49" s="31">
        <f t="shared" si="19"/>
        <v>0</v>
      </c>
      <c r="AN49" s="31">
        <f t="shared" si="19"/>
        <v>0</v>
      </c>
      <c r="AO49" s="31">
        <f t="shared" si="19"/>
        <v>0</v>
      </c>
      <c r="AP49" s="31">
        <f t="shared" si="20"/>
        <v>0</v>
      </c>
      <c r="AQ49" s="31">
        <f t="shared" si="21"/>
        <v>0</v>
      </c>
      <c r="AR49" s="31">
        <f t="shared" si="21"/>
        <v>0</v>
      </c>
      <c r="AS49" s="31"/>
      <c r="AT49" s="31">
        <f t="shared" si="22"/>
        <v>0</v>
      </c>
    </row>
    <row r="50" spans="1:46" s="32" customFormat="1" x14ac:dyDescent="0.25">
      <c r="A50" s="3"/>
      <c r="B50" s="98" t="e">
        <f>VLOOKUP($E$7,'E-mail adressen'!$A$3:$F$51,6,FALSE)</f>
        <v>#N/A</v>
      </c>
      <c r="C50" s="42">
        <f t="shared" si="23"/>
        <v>29</v>
      </c>
      <c r="D50" s="89"/>
      <c r="E50" s="89"/>
      <c r="F50" s="93" t="s">
        <v>86</v>
      </c>
      <c r="G50" s="90"/>
      <c r="H50" s="91" t="str">
        <f t="shared" si="0"/>
        <v>-</v>
      </c>
      <c r="I50" s="29" t="str">
        <f t="shared" si="1"/>
        <v>-</v>
      </c>
      <c r="J50" s="93" t="s">
        <v>68</v>
      </c>
      <c r="K50" s="92" t="str">
        <f t="shared" si="4"/>
        <v>-</v>
      </c>
      <c r="L50" s="93" t="s">
        <v>68</v>
      </c>
      <c r="M50" s="93" t="s">
        <v>68</v>
      </c>
      <c r="N50" s="9" t="s">
        <v>68</v>
      </c>
      <c r="O50" s="93" t="str">
        <f>'Poule resultaat'!$N31</f>
        <v xml:space="preserve"> </v>
      </c>
      <c r="P50" s="93"/>
      <c r="Q50" s="93" t="s">
        <v>68</v>
      </c>
      <c r="R50" s="56" t="str">
        <f>'Poule resultaat'!$Q31</f>
        <v xml:space="preserve"> </v>
      </c>
      <c r="S50" s="56"/>
      <c r="T50" s="14" t="str">
        <f t="shared" si="2"/>
        <v>Maak keuze ↓</v>
      </c>
      <c r="U50" s="11" t="str">
        <f t="shared" si="5"/>
        <v xml:space="preserve"> -</v>
      </c>
      <c r="V50" s="31"/>
      <c r="W50" s="31" t="str">
        <f t="shared" si="3"/>
        <v xml:space="preserve"> ↓Maak keuze-Maak keuze ↓</v>
      </c>
      <c r="X50" s="189"/>
      <c r="Y50" s="32" t="str">
        <f t="shared" si="6"/>
        <v>-</v>
      </c>
      <c r="Z50" s="32" t="str">
        <f t="shared" si="7"/>
        <v>-</v>
      </c>
      <c r="AA50" s="32">
        <f t="shared" si="8"/>
        <v>0</v>
      </c>
      <c r="AC50" s="31">
        <f t="shared" si="9"/>
        <v>0</v>
      </c>
      <c r="AD50" s="31">
        <f t="shared" si="10"/>
        <v>0</v>
      </c>
      <c r="AE50" s="31">
        <f t="shared" si="11"/>
        <v>0</v>
      </c>
      <c r="AF50" s="31">
        <f t="shared" si="12"/>
        <v>0</v>
      </c>
      <c r="AG50" s="31">
        <f t="shared" si="13"/>
        <v>0</v>
      </c>
      <c r="AH50" s="31">
        <f t="shared" si="14"/>
        <v>0</v>
      </c>
      <c r="AI50" s="31">
        <f t="shared" si="15"/>
        <v>0</v>
      </c>
      <c r="AJ50" s="31">
        <f t="shared" si="16"/>
        <v>0</v>
      </c>
      <c r="AK50" s="31">
        <f t="shared" si="17"/>
        <v>0</v>
      </c>
      <c r="AL50" s="31">
        <f t="shared" si="18"/>
        <v>0</v>
      </c>
      <c r="AM50" s="31">
        <f t="shared" si="19"/>
        <v>0</v>
      </c>
      <c r="AN50" s="31">
        <f t="shared" si="19"/>
        <v>0</v>
      </c>
      <c r="AO50" s="31">
        <f t="shared" si="19"/>
        <v>0</v>
      </c>
      <c r="AP50" s="31">
        <f t="shared" si="20"/>
        <v>0</v>
      </c>
      <c r="AQ50" s="31">
        <f t="shared" si="21"/>
        <v>0</v>
      </c>
      <c r="AR50" s="31">
        <f t="shared" si="21"/>
        <v>0</v>
      </c>
      <c r="AS50" s="31"/>
      <c r="AT50" s="31">
        <f t="shared" si="22"/>
        <v>0</v>
      </c>
    </row>
    <row r="51" spans="1:46" x14ac:dyDescent="0.25">
      <c r="A51" s="1"/>
      <c r="B51" s="98" t="e">
        <f>VLOOKUP($E$7,'E-mail adressen'!$A$3:$F$51,6,FALSE)</f>
        <v>#N/A</v>
      </c>
      <c r="C51" s="42">
        <f t="shared" si="23"/>
        <v>30</v>
      </c>
      <c r="D51" s="89"/>
      <c r="E51" s="89"/>
      <c r="F51" s="93" t="s">
        <v>86</v>
      </c>
      <c r="G51" s="90"/>
      <c r="H51" s="28" t="str">
        <f t="shared" si="0"/>
        <v>-</v>
      </c>
      <c r="I51" s="29" t="str">
        <f t="shared" si="1"/>
        <v>-</v>
      </c>
      <c r="J51" s="93" t="s">
        <v>68</v>
      </c>
      <c r="K51" s="92" t="str">
        <f t="shared" si="4"/>
        <v>-</v>
      </c>
      <c r="L51" s="93" t="s">
        <v>68</v>
      </c>
      <c r="M51" s="93" t="s">
        <v>68</v>
      </c>
      <c r="N51" s="9" t="s">
        <v>68</v>
      </c>
      <c r="O51" s="93" t="str">
        <f>'Poule resultaat'!$N32</f>
        <v xml:space="preserve"> </v>
      </c>
      <c r="P51" s="93"/>
      <c r="Q51" s="93" t="s">
        <v>68</v>
      </c>
      <c r="R51" s="56" t="str">
        <f>'Poule resultaat'!$Q32</f>
        <v xml:space="preserve"> </v>
      </c>
      <c r="S51" s="56"/>
      <c r="T51" s="14" t="str">
        <f t="shared" si="2"/>
        <v>Maak keuze ↓</v>
      </c>
      <c r="U51" s="11" t="str">
        <f t="shared" si="5"/>
        <v xml:space="preserve"> -</v>
      </c>
      <c r="W51" s="31" t="str">
        <f t="shared" si="3"/>
        <v xml:space="preserve"> ↓Maak keuze-Maak keuze ↓</v>
      </c>
      <c r="X51" s="189"/>
      <c r="Y51" s="32" t="str">
        <f t="shared" si="6"/>
        <v>-</v>
      </c>
      <c r="Z51" s="32" t="str">
        <f t="shared" si="7"/>
        <v>-</v>
      </c>
      <c r="AA51" s="32">
        <f t="shared" si="8"/>
        <v>0</v>
      </c>
      <c r="AB51" s="32"/>
      <c r="AC51" s="31">
        <f t="shared" si="9"/>
        <v>0</v>
      </c>
      <c r="AD51" s="31">
        <f t="shared" si="10"/>
        <v>0</v>
      </c>
      <c r="AE51" s="31">
        <f t="shared" si="11"/>
        <v>0</v>
      </c>
      <c r="AF51" s="31">
        <f t="shared" si="12"/>
        <v>0</v>
      </c>
      <c r="AG51" s="31">
        <f t="shared" si="13"/>
        <v>0</v>
      </c>
      <c r="AH51" s="31">
        <f t="shared" si="14"/>
        <v>0</v>
      </c>
      <c r="AI51" s="31">
        <f t="shared" si="15"/>
        <v>0</v>
      </c>
      <c r="AJ51" s="31">
        <f t="shared" si="16"/>
        <v>0</v>
      </c>
      <c r="AK51" s="31">
        <f t="shared" si="17"/>
        <v>0</v>
      </c>
      <c r="AL51" s="31">
        <f t="shared" si="18"/>
        <v>0</v>
      </c>
      <c r="AM51" s="31">
        <f t="shared" si="19"/>
        <v>0</v>
      </c>
      <c r="AN51" s="31">
        <f t="shared" si="19"/>
        <v>0</v>
      </c>
      <c r="AO51" s="31">
        <f t="shared" si="19"/>
        <v>0</v>
      </c>
      <c r="AP51" s="31">
        <f t="shared" si="20"/>
        <v>0</v>
      </c>
      <c r="AQ51" s="31">
        <f t="shared" si="21"/>
        <v>0</v>
      </c>
      <c r="AR51" s="31">
        <f t="shared" si="21"/>
        <v>0</v>
      </c>
      <c r="AT51" s="31">
        <f t="shared" si="22"/>
        <v>0</v>
      </c>
    </row>
    <row r="52" spans="1:46" x14ac:dyDescent="0.25">
      <c r="A52" s="1"/>
      <c r="B52" s="98" t="e">
        <f>VLOOKUP($E$7,'E-mail adressen'!$A$3:$F$51,6,FALSE)</f>
        <v>#N/A</v>
      </c>
      <c r="C52" s="42">
        <f t="shared" si="23"/>
        <v>31</v>
      </c>
      <c r="D52" s="89"/>
      <c r="E52" s="89"/>
      <c r="F52" s="93" t="s">
        <v>86</v>
      </c>
      <c r="G52" s="90"/>
      <c r="H52" s="28" t="str">
        <f t="shared" si="0"/>
        <v>-</v>
      </c>
      <c r="I52" s="29" t="str">
        <f t="shared" si="1"/>
        <v>-</v>
      </c>
      <c r="J52" s="93" t="s">
        <v>68</v>
      </c>
      <c r="K52" s="92" t="str">
        <f t="shared" si="4"/>
        <v>-</v>
      </c>
      <c r="L52" s="93" t="s">
        <v>68</v>
      </c>
      <c r="M52" s="93" t="s">
        <v>68</v>
      </c>
      <c r="N52" s="9" t="s">
        <v>68</v>
      </c>
      <c r="O52" s="93" t="str">
        <f>'Poule resultaat'!$N33</f>
        <v xml:space="preserve"> </v>
      </c>
      <c r="P52" s="93"/>
      <c r="Q52" s="93" t="s">
        <v>68</v>
      </c>
      <c r="R52" s="56" t="str">
        <f>'Poule resultaat'!$Q33</f>
        <v xml:space="preserve"> </v>
      </c>
      <c r="S52" s="56"/>
      <c r="T52" s="14" t="str">
        <f t="shared" si="2"/>
        <v>Maak keuze ↓</v>
      </c>
      <c r="U52" s="11" t="str">
        <f t="shared" si="5"/>
        <v xml:space="preserve"> -</v>
      </c>
      <c r="W52" s="31" t="str">
        <f t="shared" ref="W52:W71" si="24">CONCATENATE($F52,$I52,$L52)</f>
        <v xml:space="preserve"> ↓Maak keuze-Maak keuze ↓</v>
      </c>
      <c r="X52" s="189"/>
      <c r="Y52" s="32" t="str">
        <f t="shared" si="6"/>
        <v>-</v>
      </c>
      <c r="Z52" s="32" t="str">
        <f t="shared" si="7"/>
        <v>-</v>
      </c>
      <c r="AA52" s="32">
        <f t="shared" si="8"/>
        <v>0</v>
      </c>
      <c r="AB52" s="32"/>
      <c r="AC52" s="31">
        <f t="shared" si="9"/>
        <v>0</v>
      </c>
      <c r="AD52" s="31">
        <f t="shared" si="10"/>
        <v>0</v>
      </c>
      <c r="AE52" s="31">
        <f t="shared" si="11"/>
        <v>0</v>
      </c>
      <c r="AF52" s="31">
        <f t="shared" si="12"/>
        <v>0</v>
      </c>
      <c r="AG52" s="31">
        <f t="shared" si="13"/>
        <v>0</v>
      </c>
      <c r="AH52" s="31">
        <f t="shared" si="14"/>
        <v>0</v>
      </c>
      <c r="AI52" s="31">
        <f t="shared" si="15"/>
        <v>0</v>
      </c>
      <c r="AJ52" s="31">
        <f t="shared" si="16"/>
        <v>0</v>
      </c>
      <c r="AK52" s="31">
        <f t="shared" si="17"/>
        <v>0</v>
      </c>
      <c r="AL52" s="31">
        <f t="shared" si="18"/>
        <v>0</v>
      </c>
      <c r="AM52" s="31">
        <f t="shared" si="19"/>
        <v>0</v>
      </c>
      <c r="AN52" s="31">
        <f t="shared" si="19"/>
        <v>0</v>
      </c>
      <c r="AO52" s="31">
        <f t="shared" si="19"/>
        <v>0</v>
      </c>
      <c r="AP52" s="31">
        <f t="shared" si="20"/>
        <v>0</v>
      </c>
      <c r="AQ52" s="31">
        <f t="shared" si="21"/>
        <v>0</v>
      </c>
      <c r="AR52" s="31">
        <f t="shared" si="21"/>
        <v>0</v>
      </c>
      <c r="AT52" s="31">
        <f t="shared" si="22"/>
        <v>0</v>
      </c>
    </row>
    <row r="53" spans="1:46" x14ac:dyDescent="0.25">
      <c r="A53" s="1"/>
      <c r="B53" s="98" t="e">
        <f>VLOOKUP($E$7,'E-mail adressen'!$A$3:$F$51,6,FALSE)</f>
        <v>#N/A</v>
      </c>
      <c r="C53" s="42">
        <f t="shared" si="23"/>
        <v>32</v>
      </c>
      <c r="D53" s="89"/>
      <c r="E53" s="89"/>
      <c r="F53" s="93" t="s">
        <v>86</v>
      </c>
      <c r="G53" s="90"/>
      <c r="H53" s="28" t="str">
        <f t="shared" si="0"/>
        <v>-</v>
      </c>
      <c r="I53" s="29" t="str">
        <f t="shared" si="1"/>
        <v>-</v>
      </c>
      <c r="J53" s="93" t="s">
        <v>68</v>
      </c>
      <c r="K53" s="92" t="str">
        <f t="shared" si="4"/>
        <v>-</v>
      </c>
      <c r="L53" s="93" t="s">
        <v>68</v>
      </c>
      <c r="M53" s="93" t="s">
        <v>68</v>
      </c>
      <c r="N53" s="9" t="s">
        <v>68</v>
      </c>
      <c r="O53" s="93" t="str">
        <f>'Poule resultaat'!$N34</f>
        <v xml:space="preserve"> </v>
      </c>
      <c r="P53" s="93"/>
      <c r="Q53" s="93" t="s">
        <v>68</v>
      </c>
      <c r="R53" s="56" t="str">
        <f>'Poule resultaat'!$Q34</f>
        <v xml:space="preserve"> </v>
      </c>
      <c r="S53" s="56"/>
      <c r="T53" s="14" t="str">
        <f t="shared" si="2"/>
        <v>Maak keuze ↓</v>
      </c>
      <c r="U53" s="11" t="str">
        <f t="shared" si="5"/>
        <v xml:space="preserve"> -</v>
      </c>
      <c r="W53" s="31" t="str">
        <f t="shared" si="24"/>
        <v xml:space="preserve"> ↓Maak keuze-Maak keuze ↓</v>
      </c>
      <c r="X53" s="189"/>
      <c r="Y53" s="32" t="str">
        <f t="shared" si="6"/>
        <v>-</v>
      </c>
      <c r="Z53" s="32" t="str">
        <f t="shared" si="7"/>
        <v>-</v>
      </c>
      <c r="AA53" s="32">
        <f t="shared" si="8"/>
        <v>0</v>
      </c>
      <c r="AB53" s="32"/>
      <c r="AC53" s="31">
        <f t="shared" si="9"/>
        <v>0</v>
      </c>
      <c r="AD53" s="31">
        <f t="shared" si="10"/>
        <v>0</v>
      </c>
      <c r="AE53" s="31">
        <f t="shared" si="11"/>
        <v>0</v>
      </c>
      <c r="AF53" s="31">
        <f t="shared" si="12"/>
        <v>0</v>
      </c>
      <c r="AG53" s="31">
        <f t="shared" si="13"/>
        <v>0</v>
      </c>
      <c r="AH53" s="31">
        <f t="shared" si="14"/>
        <v>0</v>
      </c>
      <c r="AI53" s="31">
        <f t="shared" si="15"/>
        <v>0</v>
      </c>
      <c r="AJ53" s="31">
        <f t="shared" si="16"/>
        <v>0</v>
      </c>
      <c r="AK53" s="31">
        <f t="shared" si="17"/>
        <v>0</v>
      </c>
      <c r="AL53" s="31">
        <f t="shared" si="18"/>
        <v>0</v>
      </c>
      <c r="AM53" s="31">
        <f t="shared" si="19"/>
        <v>0</v>
      </c>
      <c r="AN53" s="31">
        <f t="shared" si="19"/>
        <v>0</v>
      </c>
      <c r="AO53" s="31">
        <f t="shared" si="19"/>
        <v>0</v>
      </c>
      <c r="AP53" s="31">
        <f t="shared" si="20"/>
        <v>0</v>
      </c>
      <c r="AQ53" s="31">
        <f t="shared" si="21"/>
        <v>0</v>
      </c>
      <c r="AR53" s="31">
        <f t="shared" si="21"/>
        <v>0</v>
      </c>
      <c r="AT53" s="31">
        <f t="shared" si="22"/>
        <v>0</v>
      </c>
    </row>
    <row r="54" spans="1:46" x14ac:dyDescent="0.25">
      <c r="A54" s="1"/>
      <c r="B54" s="98" t="e">
        <f>VLOOKUP($E$7,'E-mail adressen'!$A$3:$F$51,6,FALSE)</f>
        <v>#N/A</v>
      </c>
      <c r="C54" s="42">
        <f t="shared" si="23"/>
        <v>33</v>
      </c>
      <c r="D54" s="89"/>
      <c r="E54" s="89"/>
      <c r="F54" s="93" t="s">
        <v>86</v>
      </c>
      <c r="G54" s="90"/>
      <c r="H54" s="28" t="str">
        <f t="shared" si="0"/>
        <v>-</v>
      </c>
      <c r="I54" s="29" t="str">
        <f t="shared" si="1"/>
        <v>-</v>
      </c>
      <c r="J54" s="93" t="s">
        <v>68</v>
      </c>
      <c r="K54" s="92" t="str">
        <f t="shared" si="4"/>
        <v>-</v>
      </c>
      <c r="L54" s="93" t="s">
        <v>68</v>
      </c>
      <c r="M54" s="93" t="s">
        <v>68</v>
      </c>
      <c r="N54" s="9" t="s">
        <v>68</v>
      </c>
      <c r="O54" s="93" t="str">
        <f>'Poule resultaat'!$N35</f>
        <v xml:space="preserve"> </v>
      </c>
      <c r="P54" s="93"/>
      <c r="Q54" s="93" t="s">
        <v>68</v>
      </c>
      <c r="R54" s="56" t="str">
        <f>'Poule resultaat'!$Q35</f>
        <v xml:space="preserve"> </v>
      </c>
      <c r="S54" s="56"/>
      <c r="T54" s="14" t="str">
        <f t="shared" ref="T54:T71" si="25">Naam_School</f>
        <v>Maak keuze ↓</v>
      </c>
      <c r="U54" s="11" t="str">
        <f t="shared" si="5"/>
        <v xml:space="preserve"> -</v>
      </c>
      <c r="W54" s="31" t="str">
        <f t="shared" si="24"/>
        <v xml:space="preserve"> ↓Maak keuze-Maak keuze ↓</v>
      </c>
      <c r="X54" s="189"/>
      <c r="Y54" s="32" t="str">
        <f t="shared" si="6"/>
        <v>-</v>
      </c>
      <c r="Z54" s="32" t="str">
        <f t="shared" si="7"/>
        <v>-</v>
      </c>
      <c r="AA54" s="32">
        <f t="shared" si="8"/>
        <v>0</v>
      </c>
      <c r="AB54" s="32"/>
      <c r="AC54" s="31">
        <f t="shared" si="9"/>
        <v>0</v>
      </c>
      <c r="AD54" s="31">
        <f t="shared" si="10"/>
        <v>0</v>
      </c>
      <c r="AE54" s="31">
        <f t="shared" si="11"/>
        <v>0</v>
      </c>
      <c r="AF54" s="31">
        <f t="shared" si="12"/>
        <v>0</v>
      </c>
      <c r="AG54" s="31">
        <f t="shared" si="13"/>
        <v>0</v>
      </c>
      <c r="AH54" s="31">
        <f t="shared" si="14"/>
        <v>0</v>
      </c>
      <c r="AI54" s="31">
        <f t="shared" si="15"/>
        <v>0</v>
      </c>
      <c r="AJ54" s="31">
        <f t="shared" si="16"/>
        <v>0</v>
      </c>
      <c r="AK54" s="31">
        <f t="shared" si="17"/>
        <v>0</v>
      </c>
      <c r="AL54" s="31">
        <f t="shared" si="18"/>
        <v>0</v>
      </c>
      <c r="AM54" s="31">
        <f t="shared" si="19"/>
        <v>0</v>
      </c>
      <c r="AN54" s="31">
        <f t="shared" si="19"/>
        <v>0</v>
      </c>
      <c r="AO54" s="31">
        <f t="shared" si="19"/>
        <v>0</v>
      </c>
      <c r="AP54" s="31">
        <f t="shared" si="20"/>
        <v>0</v>
      </c>
      <c r="AQ54" s="31">
        <f t="shared" si="21"/>
        <v>0</v>
      </c>
      <c r="AR54" s="31">
        <f t="shared" si="21"/>
        <v>0</v>
      </c>
      <c r="AT54" s="31">
        <f t="shared" si="22"/>
        <v>0</v>
      </c>
    </row>
    <row r="55" spans="1:46" x14ac:dyDescent="0.25">
      <c r="A55" s="1"/>
      <c r="B55" s="98" t="e">
        <f>VLOOKUP($E$7,'E-mail adressen'!$A$3:$F$51,6,FALSE)</f>
        <v>#N/A</v>
      </c>
      <c r="C55" s="42">
        <f t="shared" si="23"/>
        <v>34</v>
      </c>
      <c r="D55" s="89"/>
      <c r="E55" s="89"/>
      <c r="F55" s="93" t="s">
        <v>86</v>
      </c>
      <c r="G55" s="90"/>
      <c r="H55" s="28" t="str">
        <f t="shared" si="0"/>
        <v>-</v>
      </c>
      <c r="I55" s="29" t="str">
        <f t="shared" si="1"/>
        <v>-</v>
      </c>
      <c r="J55" s="93" t="s">
        <v>68</v>
      </c>
      <c r="K55" s="92" t="str">
        <f t="shared" si="4"/>
        <v>-</v>
      </c>
      <c r="L55" s="93" t="s">
        <v>68</v>
      </c>
      <c r="M55" s="93" t="s">
        <v>68</v>
      </c>
      <c r="N55" s="9" t="s">
        <v>68</v>
      </c>
      <c r="O55" s="93" t="str">
        <f>'Poule resultaat'!$N36</f>
        <v xml:space="preserve"> </v>
      </c>
      <c r="P55" s="93"/>
      <c r="Q55" s="93" t="s">
        <v>68</v>
      </c>
      <c r="R55" s="56" t="str">
        <f>'Poule resultaat'!$Q36</f>
        <v xml:space="preserve"> </v>
      </c>
      <c r="S55" s="56"/>
      <c r="T55" s="14" t="str">
        <f t="shared" si="25"/>
        <v>Maak keuze ↓</v>
      </c>
      <c r="U55" s="11" t="str">
        <f t="shared" si="5"/>
        <v xml:space="preserve"> -</v>
      </c>
      <c r="W55" s="31" t="str">
        <f t="shared" si="24"/>
        <v xml:space="preserve"> ↓Maak keuze-Maak keuze ↓</v>
      </c>
      <c r="X55" s="189"/>
      <c r="Y55" s="32" t="str">
        <f t="shared" si="6"/>
        <v>-</v>
      </c>
      <c r="Z55" s="32" t="str">
        <f t="shared" si="7"/>
        <v>-</v>
      </c>
      <c r="AA55" s="32">
        <f t="shared" si="8"/>
        <v>0</v>
      </c>
      <c r="AB55" s="32"/>
      <c r="AC55" s="31">
        <f t="shared" si="9"/>
        <v>0</v>
      </c>
      <c r="AD55" s="31">
        <f t="shared" si="10"/>
        <v>0</v>
      </c>
      <c r="AE55" s="31">
        <f t="shared" si="11"/>
        <v>0</v>
      </c>
      <c r="AF55" s="31">
        <f t="shared" si="12"/>
        <v>0</v>
      </c>
      <c r="AG55" s="31">
        <f t="shared" si="13"/>
        <v>0</v>
      </c>
      <c r="AH55" s="31">
        <f t="shared" si="14"/>
        <v>0</v>
      </c>
      <c r="AI55" s="31">
        <f t="shared" si="15"/>
        <v>0</v>
      </c>
      <c r="AJ55" s="31">
        <f t="shared" si="16"/>
        <v>0</v>
      </c>
      <c r="AK55" s="31">
        <f t="shared" si="17"/>
        <v>0</v>
      </c>
      <c r="AL55" s="31">
        <f t="shared" si="18"/>
        <v>0</v>
      </c>
      <c r="AM55" s="31">
        <f t="shared" ref="AM55:AO71" si="26">IF($N55&lt;&gt;$N$77,1,0)</f>
        <v>0</v>
      </c>
      <c r="AN55" s="31">
        <f t="shared" si="26"/>
        <v>0</v>
      </c>
      <c r="AO55" s="31">
        <f t="shared" si="26"/>
        <v>0</v>
      </c>
      <c r="AP55" s="31">
        <f t="shared" si="20"/>
        <v>0</v>
      </c>
      <c r="AQ55" s="31">
        <f t="shared" ref="AQ55:AR71" si="27">IF($L55&lt;&gt;$L$77,1,0)</f>
        <v>0</v>
      </c>
      <c r="AR55" s="31">
        <f t="shared" si="27"/>
        <v>0</v>
      </c>
      <c r="AT55" s="31">
        <f t="shared" si="22"/>
        <v>0</v>
      </c>
    </row>
    <row r="56" spans="1:46" x14ac:dyDescent="0.25">
      <c r="A56" s="1"/>
      <c r="B56" s="98" t="e">
        <f>VLOOKUP($E$7,'E-mail adressen'!$A$3:$F$51,6,FALSE)</f>
        <v>#N/A</v>
      </c>
      <c r="C56" s="42">
        <f t="shared" si="23"/>
        <v>35</v>
      </c>
      <c r="D56" s="89"/>
      <c r="E56" s="89"/>
      <c r="F56" s="93" t="s">
        <v>86</v>
      </c>
      <c r="G56" s="90"/>
      <c r="H56" s="28" t="str">
        <f t="shared" si="0"/>
        <v>-</v>
      </c>
      <c r="I56" s="29" t="str">
        <f t="shared" si="1"/>
        <v>-</v>
      </c>
      <c r="J56" s="93" t="s">
        <v>68</v>
      </c>
      <c r="K56" s="92" t="str">
        <f t="shared" si="4"/>
        <v>-</v>
      </c>
      <c r="L56" s="93" t="s">
        <v>68</v>
      </c>
      <c r="M56" s="93" t="s">
        <v>68</v>
      </c>
      <c r="N56" s="9" t="s">
        <v>68</v>
      </c>
      <c r="O56" s="93" t="str">
        <f>'Poule resultaat'!$N37</f>
        <v xml:space="preserve"> </v>
      </c>
      <c r="P56" s="93"/>
      <c r="Q56" s="93" t="s">
        <v>68</v>
      </c>
      <c r="R56" s="56" t="str">
        <f>'Poule resultaat'!$Q37</f>
        <v xml:space="preserve"> </v>
      </c>
      <c r="S56" s="56"/>
      <c r="T56" s="14" t="str">
        <f t="shared" si="25"/>
        <v>Maak keuze ↓</v>
      </c>
      <c r="U56" s="11" t="str">
        <f t="shared" si="5"/>
        <v xml:space="preserve"> -</v>
      </c>
      <c r="W56" s="31" t="str">
        <f t="shared" si="24"/>
        <v xml:space="preserve"> ↓Maak keuze-Maak keuze ↓</v>
      </c>
      <c r="X56" s="189"/>
      <c r="Y56" s="32" t="str">
        <f t="shared" si="6"/>
        <v>-</v>
      </c>
      <c r="Z56" s="32" t="str">
        <f t="shared" si="7"/>
        <v>-</v>
      </c>
      <c r="AA56" s="32">
        <f t="shared" si="8"/>
        <v>0</v>
      </c>
      <c r="AB56" s="32"/>
      <c r="AC56" s="31">
        <f t="shared" si="9"/>
        <v>0</v>
      </c>
      <c r="AD56" s="31">
        <f t="shared" si="10"/>
        <v>0</v>
      </c>
      <c r="AE56" s="31">
        <f t="shared" si="11"/>
        <v>0</v>
      </c>
      <c r="AF56" s="31">
        <f t="shared" si="12"/>
        <v>0</v>
      </c>
      <c r="AG56" s="31">
        <f t="shared" si="13"/>
        <v>0</v>
      </c>
      <c r="AH56" s="31">
        <f t="shared" si="14"/>
        <v>0</v>
      </c>
      <c r="AI56" s="31">
        <f t="shared" si="15"/>
        <v>0</v>
      </c>
      <c r="AJ56" s="31">
        <f t="shared" si="16"/>
        <v>0</v>
      </c>
      <c r="AK56" s="31">
        <f t="shared" si="17"/>
        <v>0</v>
      </c>
      <c r="AL56" s="31">
        <f t="shared" si="18"/>
        <v>0</v>
      </c>
      <c r="AM56" s="31">
        <f t="shared" si="26"/>
        <v>0</v>
      </c>
      <c r="AN56" s="31">
        <f t="shared" si="26"/>
        <v>0</v>
      </c>
      <c r="AO56" s="31">
        <f t="shared" si="26"/>
        <v>0</v>
      </c>
      <c r="AP56" s="31">
        <f t="shared" si="20"/>
        <v>0</v>
      </c>
      <c r="AQ56" s="31">
        <f t="shared" si="27"/>
        <v>0</v>
      </c>
      <c r="AR56" s="31">
        <f t="shared" si="27"/>
        <v>0</v>
      </c>
      <c r="AT56" s="31">
        <f t="shared" si="22"/>
        <v>0</v>
      </c>
    </row>
    <row r="57" spans="1:46" x14ac:dyDescent="0.25">
      <c r="A57" s="1"/>
      <c r="B57" s="98" t="e">
        <f>VLOOKUP($E$7,'E-mail adressen'!$A$3:$F$51,6,FALSE)</f>
        <v>#N/A</v>
      </c>
      <c r="C57" s="42">
        <f t="shared" si="23"/>
        <v>36</v>
      </c>
      <c r="D57" s="89"/>
      <c r="E57" s="89"/>
      <c r="F57" s="93" t="s">
        <v>86</v>
      </c>
      <c r="G57" s="90"/>
      <c r="H57" s="28" t="str">
        <f t="shared" si="0"/>
        <v>-</v>
      </c>
      <c r="I57" s="29" t="str">
        <f t="shared" si="1"/>
        <v>-</v>
      </c>
      <c r="J57" s="93" t="s">
        <v>68</v>
      </c>
      <c r="K57" s="92" t="str">
        <f t="shared" si="4"/>
        <v>-</v>
      </c>
      <c r="L57" s="93" t="s">
        <v>68</v>
      </c>
      <c r="M57" s="93" t="s">
        <v>68</v>
      </c>
      <c r="N57" s="9" t="s">
        <v>68</v>
      </c>
      <c r="O57" s="93" t="str">
        <f>'Poule resultaat'!$N38</f>
        <v xml:space="preserve"> </v>
      </c>
      <c r="P57" s="93"/>
      <c r="Q57" s="93" t="s">
        <v>68</v>
      </c>
      <c r="R57" s="56" t="str">
        <f>'Poule resultaat'!$Q38</f>
        <v xml:space="preserve"> </v>
      </c>
      <c r="S57" s="56"/>
      <c r="T57" s="14" t="str">
        <f t="shared" si="25"/>
        <v>Maak keuze ↓</v>
      </c>
      <c r="U57" s="11" t="str">
        <f t="shared" si="5"/>
        <v xml:space="preserve"> -</v>
      </c>
      <c r="W57" s="31" t="str">
        <f t="shared" si="24"/>
        <v xml:space="preserve"> ↓Maak keuze-Maak keuze ↓</v>
      </c>
      <c r="X57" s="189"/>
      <c r="Y57" s="32" t="str">
        <f t="shared" si="6"/>
        <v>-</v>
      </c>
      <c r="Z57" s="32" t="str">
        <f t="shared" si="7"/>
        <v>-</v>
      </c>
      <c r="AA57" s="32">
        <f t="shared" si="8"/>
        <v>0</v>
      </c>
      <c r="AB57" s="32"/>
      <c r="AC57" s="31">
        <f t="shared" si="9"/>
        <v>0</v>
      </c>
      <c r="AD57" s="31">
        <f t="shared" si="10"/>
        <v>0</v>
      </c>
      <c r="AE57" s="31">
        <f t="shared" si="11"/>
        <v>0</v>
      </c>
      <c r="AF57" s="31">
        <f t="shared" si="12"/>
        <v>0</v>
      </c>
      <c r="AG57" s="31">
        <f t="shared" si="13"/>
        <v>0</v>
      </c>
      <c r="AH57" s="31">
        <f t="shared" si="14"/>
        <v>0</v>
      </c>
      <c r="AI57" s="31">
        <f t="shared" si="15"/>
        <v>0</v>
      </c>
      <c r="AJ57" s="31">
        <f t="shared" si="16"/>
        <v>0</v>
      </c>
      <c r="AK57" s="31">
        <f t="shared" si="17"/>
        <v>0</v>
      </c>
      <c r="AL57" s="31">
        <f t="shared" si="18"/>
        <v>0</v>
      </c>
      <c r="AM57" s="31">
        <f t="shared" si="26"/>
        <v>0</v>
      </c>
      <c r="AN57" s="31">
        <f t="shared" si="26"/>
        <v>0</v>
      </c>
      <c r="AO57" s="31">
        <f t="shared" si="26"/>
        <v>0</v>
      </c>
      <c r="AP57" s="31">
        <f t="shared" si="20"/>
        <v>0</v>
      </c>
      <c r="AQ57" s="31">
        <f t="shared" si="27"/>
        <v>0</v>
      </c>
      <c r="AR57" s="31">
        <f t="shared" si="27"/>
        <v>0</v>
      </c>
      <c r="AT57" s="31">
        <f t="shared" si="22"/>
        <v>0</v>
      </c>
    </row>
    <row r="58" spans="1:46" x14ac:dyDescent="0.25">
      <c r="A58" s="1"/>
      <c r="B58" s="98" t="e">
        <f>VLOOKUP($E$7,'E-mail adressen'!$A$3:$F$51,6,FALSE)</f>
        <v>#N/A</v>
      </c>
      <c r="C58" s="42">
        <f t="shared" si="23"/>
        <v>37</v>
      </c>
      <c r="D58" s="89"/>
      <c r="E58" s="89"/>
      <c r="F58" s="93" t="s">
        <v>86</v>
      </c>
      <c r="G58" s="90"/>
      <c r="H58" s="28" t="str">
        <f t="shared" si="0"/>
        <v>-</v>
      </c>
      <c r="I58" s="29" t="str">
        <f t="shared" si="1"/>
        <v>-</v>
      </c>
      <c r="J58" s="93" t="s">
        <v>68</v>
      </c>
      <c r="K58" s="92" t="str">
        <f t="shared" si="4"/>
        <v>-</v>
      </c>
      <c r="L58" s="93" t="s">
        <v>68</v>
      </c>
      <c r="M58" s="93" t="s">
        <v>68</v>
      </c>
      <c r="N58" s="9" t="s">
        <v>68</v>
      </c>
      <c r="O58" s="93" t="str">
        <f>'Poule resultaat'!$N39</f>
        <v xml:space="preserve"> </v>
      </c>
      <c r="P58" s="93"/>
      <c r="Q58" s="93" t="s">
        <v>68</v>
      </c>
      <c r="R58" s="56" t="str">
        <f>'Poule resultaat'!$Q39</f>
        <v xml:space="preserve"> </v>
      </c>
      <c r="S58" s="56"/>
      <c r="T58" s="14" t="str">
        <f t="shared" si="25"/>
        <v>Maak keuze ↓</v>
      </c>
      <c r="U58" s="11" t="str">
        <f t="shared" si="5"/>
        <v xml:space="preserve"> -</v>
      </c>
      <c r="W58" s="31" t="str">
        <f t="shared" si="24"/>
        <v xml:space="preserve"> ↓Maak keuze-Maak keuze ↓</v>
      </c>
      <c r="X58" s="189"/>
      <c r="Y58" s="32" t="str">
        <f t="shared" si="6"/>
        <v>-</v>
      </c>
      <c r="Z58" s="32" t="str">
        <f t="shared" si="7"/>
        <v>-</v>
      </c>
      <c r="AA58" s="32">
        <f t="shared" si="8"/>
        <v>0</v>
      </c>
      <c r="AB58" s="32"/>
      <c r="AC58" s="31">
        <f t="shared" si="9"/>
        <v>0</v>
      </c>
      <c r="AD58" s="31">
        <f t="shared" si="10"/>
        <v>0</v>
      </c>
      <c r="AE58" s="31">
        <f t="shared" si="11"/>
        <v>0</v>
      </c>
      <c r="AF58" s="31">
        <f t="shared" si="12"/>
        <v>0</v>
      </c>
      <c r="AG58" s="31">
        <f t="shared" si="13"/>
        <v>0</v>
      </c>
      <c r="AH58" s="31">
        <f t="shared" si="14"/>
        <v>0</v>
      </c>
      <c r="AI58" s="31">
        <f t="shared" si="15"/>
        <v>0</v>
      </c>
      <c r="AJ58" s="31">
        <f t="shared" si="16"/>
        <v>0</v>
      </c>
      <c r="AK58" s="31">
        <f t="shared" si="17"/>
        <v>0</v>
      </c>
      <c r="AL58" s="31">
        <f t="shared" si="18"/>
        <v>0</v>
      </c>
      <c r="AM58" s="31">
        <f t="shared" si="26"/>
        <v>0</v>
      </c>
      <c r="AN58" s="31">
        <f t="shared" si="26"/>
        <v>0</v>
      </c>
      <c r="AO58" s="31">
        <f t="shared" si="26"/>
        <v>0</v>
      </c>
      <c r="AP58" s="31">
        <f t="shared" si="20"/>
        <v>0</v>
      </c>
      <c r="AQ58" s="31">
        <f t="shared" si="27"/>
        <v>0</v>
      </c>
      <c r="AR58" s="31">
        <f t="shared" si="27"/>
        <v>0</v>
      </c>
      <c r="AT58" s="31">
        <f t="shared" si="22"/>
        <v>0</v>
      </c>
    </row>
    <row r="59" spans="1:46" x14ac:dyDescent="0.25">
      <c r="A59" s="1"/>
      <c r="B59" s="98" t="e">
        <f>VLOOKUP($E$7,'E-mail adressen'!$A$3:$F$51,6,FALSE)</f>
        <v>#N/A</v>
      </c>
      <c r="C59" s="42">
        <f t="shared" si="23"/>
        <v>38</v>
      </c>
      <c r="D59" s="89"/>
      <c r="E59" s="89"/>
      <c r="F59" s="93" t="s">
        <v>86</v>
      </c>
      <c r="G59" s="90"/>
      <c r="H59" s="28" t="str">
        <f t="shared" si="0"/>
        <v>-</v>
      </c>
      <c r="I59" s="29" t="str">
        <f t="shared" si="1"/>
        <v>-</v>
      </c>
      <c r="J59" s="93" t="s">
        <v>68</v>
      </c>
      <c r="K59" s="92" t="str">
        <f t="shared" si="4"/>
        <v>-</v>
      </c>
      <c r="L59" s="93" t="s">
        <v>68</v>
      </c>
      <c r="M59" s="93" t="s">
        <v>68</v>
      </c>
      <c r="N59" s="9" t="s">
        <v>68</v>
      </c>
      <c r="O59" s="93" t="str">
        <f>'Poule resultaat'!$N40</f>
        <v xml:space="preserve"> </v>
      </c>
      <c r="P59" s="93"/>
      <c r="Q59" s="93" t="s">
        <v>68</v>
      </c>
      <c r="R59" s="56" t="str">
        <f>'Poule resultaat'!$Q40</f>
        <v xml:space="preserve"> </v>
      </c>
      <c r="S59" s="56"/>
      <c r="T59" s="14" t="str">
        <f t="shared" si="25"/>
        <v>Maak keuze ↓</v>
      </c>
      <c r="U59" s="11" t="str">
        <f t="shared" si="5"/>
        <v xml:space="preserve"> -</v>
      </c>
      <c r="W59" s="31" t="str">
        <f t="shared" si="24"/>
        <v xml:space="preserve"> ↓Maak keuze-Maak keuze ↓</v>
      </c>
      <c r="X59" s="189"/>
      <c r="Y59" s="32" t="str">
        <f t="shared" si="6"/>
        <v>-</v>
      </c>
      <c r="Z59" s="32" t="str">
        <f t="shared" si="7"/>
        <v>-</v>
      </c>
      <c r="AA59" s="32">
        <f t="shared" si="8"/>
        <v>0</v>
      </c>
      <c r="AB59" s="32"/>
      <c r="AC59" s="31">
        <f t="shared" si="9"/>
        <v>0</v>
      </c>
      <c r="AD59" s="31">
        <f t="shared" si="10"/>
        <v>0</v>
      </c>
      <c r="AE59" s="31">
        <f t="shared" si="11"/>
        <v>0</v>
      </c>
      <c r="AF59" s="31">
        <f t="shared" si="12"/>
        <v>0</v>
      </c>
      <c r="AG59" s="31">
        <f t="shared" si="13"/>
        <v>0</v>
      </c>
      <c r="AH59" s="31">
        <f t="shared" si="14"/>
        <v>0</v>
      </c>
      <c r="AI59" s="31">
        <f t="shared" si="15"/>
        <v>0</v>
      </c>
      <c r="AJ59" s="31">
        <f t="shared" si="16"/>
        <v>0</v>
      </c>
      <c r="AK59" s="31">
        <f t="shared" si="17"/>
        <v>0</v>
      </c>
      <c r="AL59" s="31">
        <f t="shared" si="18"/>
        <v>0</v>
      </c>
      <c r="AM59" s="31">
        <f t="shared" si="26"/>
        <v>0</v>
      </c>
      <c r="AN59" s="31">
        <f t="shared" si="26"/>
        <v>0</v>
      </c>
      <c r="AO59" s="31">
        <f t="shared" si="26"/>
        <v>0</v>
      </c>
      <c r="AP59" s="31">
        <f t="shared" si="20"/>
        <v>0</v>
      </c>
      <c r="AQ59" s="31">
        <f t="shared" si="27"/>
        <v>0</v>
      </c>
      <c r="AR59" s="31">
        <f t="shared" si="27"/>
        <v>0</v>
      </c>
      <c r="AT59" s="31">
        <f t="shared" si="22"/>
        <v>0</v>
      </c>
    </row>
    <row r="60" spans="1:46" x14ac:dyDescent="0.25">
      <c r="A60" s="1"/>
      <c r="B60" s="98" t="e">
        <f>VLOOKUP($E$7,'E-mail adressen'!$A$3:$F$51,6,FALSE)</f>
        <v>#N/A</v>
      </c>
      <c r="C60" s="42">
        <f t="shared" si="23"/>
        <v>39</v>
      </c>
      <c r="D60" s="89"/>
      <c r="E60" s="89"/>
      <c r="F60" s="93" t="s">
        <v>86</v>
      </c>
      <c r="G60" s="90"/>
      <c r="H60" s="28" t="str">
        <f t="shared" si="0"/>
        <v>-</v>
      </c>
      <c r="I60" s="29" t="str">
        <f t="shared" si="1"/>
        <v>-</v>
      </c>
      <c r="J60" s="93" t="s">
        <v>68</v>
      </c>
      <c r="K60" s="92" t="str">
        <f t="shared" si="4"/>
        <v>-</v>
      </c>
      <c r="L60" s="93" t="s">
        <v>68</v>
      </c>
      <c r="M60" s="93" t="s">
        <v>68</v>
      </c>
      <c r="N60" s="9" t="s">
        <v>68</v>
      </c>
      <c r="O60" s="93" t="str">
        <f>'Poule resultaat'!$N41</f>
        <v xml:space="preserve"> </v>
      </c>
      <c r="P60" s="93"/>
      <c r="Q60" s="93" t="s">
        <v>68</v>
      </c>
      <c r="R60" s="56" t="str">
        <f>'Poule resultaat'!$Q41</f>
        <v xml:space="preserve"> </v>
      </c>
      <c r="S60" s="56"/>
      <c r="T60" s="14" t="str">
        <f t="shared" si="25"/>
        <v>Maak keuze ↓</v>
      </c>
      <c r="U60" s="11" t="str">
        <f t="shared" si="5"/>
        <v xml:space="preserve"> -</v>
      </c>
      <c r="W60" s="31" t="str">
        <f t="shared" si="24"/>
        <v xml:space="preserve"> ↓Maak keuze-Maak keuze ↓</v>
      </c>
      <c r="X60" s="189"/>
      <c r="Y60" s="32" t="str">
        <f t="shared" si="6"/>
        <v>-</v>
      </c>
      <c r="Z60" s="32" t="str">
        <f t="shared" si="7"/>
        <v>-</v>
      </c>
      <c r="AA60" s="32">
        <f t="shared" si="8"/>
        <v>0</v>
      </c>
      <c r="AB60" s="32"/>
      <c r="AC60" s="31">
        <f t="shared" si="9"/>
        <v>0</v>
      </c>
      <c r="AD60" s="31">
        <f t="shared" si="10"/>
        <v>0</v>
      </c>
      <c r="AE60" s="31">
        <f t="shared" si="11"/>
        <v>0</v>
      </c>
      <c r="AF60" s="31">
        <f t="shared" si="12"/>
        <v>0</v>
      </c>
      <c r="AG60" s="31">
        <f t="shared" si="13"/>
        <v>0</v>
      </c>
      <c r="AH60" s="31">
        <f t="shared" si="14"/>
        <v>0</v>
      </c>
      <c r="AI60" s="31">
        <f t="shared" si="15"/>
        <v>0</v>
      </c>
      <c r="AJ60" s="31">
        <f t="shared" si="16"/>
        <v>0</v>
      </c>
      <c r="AK60" s="31">
        <f t="shared" si="17"/>
        <v>0</v>
      </c>
      <c r="AL60" s="31">
        <f t="shared" si="18"/>
        <v>0</v>
      </c>
      <c r="AM60" s="31">
        <f t="shared" si="26"/>
        <v>0</v>
      </c>
      <c r="AN60" s="31">
        <f t="shared" si="26"/>
        <v>0</v>
      </c>
      <c r="AO60" s="31">
        <f t="shared" si="26"/>
        <v>0</v>
      </c>
      <c r="AP60" s="31">
        <f t="shared" si="20"/>
        <v>0</v>
      </c>
      <c r="AQ60" s="31">
        <f t="shared" si="27"/>
        <v>0</v>
      </c>
      <c r="AR60" s="31">
        <f t="shared" si="27"/>
        <v>0</v>
      </c>
      <c r="AT60" s="31">
        <f t="shared" si="22"/>
        <v>0</v>
      </c>
    </row>
    <row r="61" spans="1:46" x14ac:dyDescent="0.25">
      <c r="A61" s="1"/>
      <c r="B61" s="98" t="e">
        <f>VLOOKUP($E$7,'E-mail adressen'!$A$3:$F$51,6,FALSE)</f>
        <v>#N/A</v>
      </c>
      <c r="C61" s="42">
        <f t="shared" si="23"/>
        <v>40</v>
      </c>
      <c r="D61" s="89"/>
      <c r="E61" s="89"/>
      <c r="F61" s="93" t="s">
        <v>86</v>
      </c>
      <c r="G61" s="90"/>
      <c r="H61" s="28" t="str">
        <f t="shared" si="0"/>
        <v>-</v>
      </c>
      <c r="I61" s="29" t="str">
        <f t="shared" si="1"/>
        <v>-</v>
      </c>
      <c r="J61" s="93" t="s">
        <v>68</v>
      </c>
      <c r="K61" s="92" t="str">
        <f t="shared" si="4"/>
        <v>-</v>
      </c>
      <c r="L61" s="93" t="s">
        <v>68</v>
      </c>
      <c r="M61" s="93" t="s">
        <v>68</v>
      </c>
      <c r="N61" s="9" t="s">
        <v>68</v>
      </c>
      <c r="O61" s="93" t="str">
        <f>'Poule resultaat'!$N42</f>
        <v xml:space="preserve"> </v>
      </c>
      <c r="P61" s="93"/>
      <c r="Q61" s="93" t="s">
        <v>68</v>
      </c>
      <c r="R61" s="56" t="str">
        <f>'Poule resultaat'!$Q42</f>
        <v xml:space="preserve"> </v>
      </c>
      <c r="S61" s="56"/>
      <c r="T61" s="14" t="str">
        <f t="shared" si="25"/>
        <v>Maak keuze ↓</v>
      </c>
      <c r="U61" s="11" t="str">
        <f t="shared" si="5"/>
        <v xml:space="preserve"> -</v>
      </c>
      <c r="W61" s="31" t="str">
        <f t="shared" si="24"/>
        <v xml:space="preserve"> ↓Maak keuze-Maak keuze ↓</v>
      </c>
      <c r="X61" s="189"/>
      <c r="Y61" s="32" t="str">
        <f t="shared" si="6"/>
        <v>-</v>
      </c>
      <c r="Z61" s="32" t="str">
        <f t="shared" si="7"/>
        <v>-</v>
      </c>
      <c r="AA61" s="32">
        <f t="shared" si="8"/>
        <v>0</v>
      </c>
      <c r="AB61" s="32"/>
      <c r="AC61" s="31">
        <f t="shared" si="9"/>
        <v>0</v>
      </c>
      <c r="AD61" s="31">
        <f t="shared" si="10"/>
        <v>0</v>
      </c>
      <c r="AE61" s="31">
        <f t="shared" si="11"/>
        <v>0</v>
      </c>
      <c r="AF61" s="31">
        <f t="shared" si="12"/>
        <v>0</v>
      </c>
      <c r="AG61" s="31">
        <f t="shared" si="13"/>
        <v>0</v>
      </c>
      <c r="AH61" s="31">
        <f t="shared" si="14"/>
        <v>0</v>
      </c>
      <c r="AI61" s="31">
        <f t="shared" si="15"/>
        <v>0</v>
      </c>
      <c r="AJ61" s="31">
        <f t="shared" si="16"/>
        <v>0</v>
      </c>
      <c r="AK61" s="31">
        <f t="shared" si="17"/>
        <v>0</v>
      </c>
      <c r="AL61" s="31">
        <f t="shared" si="18"/>
        <v>0</v>
      </c>
      <c r="AM61" s="31">
        <f t="shared" si="26"/>
        <v>0</v>
      </c>
      <c r="AN61" s="31">
        <f t="shared" si="26"/>
        <v>0</v>
      </c>
      <c r="AO61" s="31">
        <f t="shared" si="26"/>
        <v>0</v>
      </c>
      <c r="AP61" s="31">
        <f t="shared" si="20"/>
        <v>0</v>
      </c>
      <c r="AQ61" s="31">
        <f t="shared" si="27"/>
        <v>0</v>
      </c>
      <c r="AR61" s="31">
        <f t="shared" si="27"/>
        <v>0</v>
      </c>
      <c r="AT61" s="31">
        <f t="shared" si="22"/>
        <v>0</v>
      </c>
    </row>
    <row r="62" spans="1:46" x14ac:dyDescent="0.25">
      <c r="A62" s="1"/>
      <c r="B62" s="98" t="e">
        <f>VLOOKUP($E$7,'E-mail adressen'!$A$3:$F$51,6,FALSE)</f>
        <v>#N/A</v>
      </c>
      <c r="C62" s="42">
        <f t="shared" si="23"/>
        <v>41</v>
      </c>
      <c r="D62" s="89"/>
      <c r="E62" s="89"/>
      <c r="F62" s="93" t="s">
        <v>86</v>
      </c>
      <c r="G62" s="90"/>
      <c r="H62" s="28" t="str">
        <f t="shared" si="0"/>
        <v>-</v>
      </c>
      <c r="I62" s="29" t="str">
        <f t="shared" si="1"/>
        <v>-</v>
      </c>
      <c r="J62" s="93" t="s">
        <v>68</v>
      </c>
      <c r="K62" s="92" t="str">
        <f t="shared" si="4"/>
        <v>-</v>
      </c>
      <c r="L62" s="93" t="s">
        <v>68</v>
      </c>
      <c r="M62" s="93" t="s">
        <v>68</v>
      </c>
      <c r="N62" s="9" t="s">
        <v>68</v>
      </c>
      <c r="O62" s="93" t="str">
        <f>'Poule resultaat'!$N43</f>
        <v xml:space="preserve"> </v>
      </c>
      <c r="P62" s="93"/>
      <c r="Q62" s="93" t="s">
        <v>68</v>
      </c>
      <c r="R62" s="56" t="str">
        <f>'Poule resultaat'!$Q43</f>
        <v xml:space="preserve"> </v>
      </c>
      <c r="S62" s="56"/>
      <c r="T62" s="14" t="str">
        <f t="shared" si="25"/>
        <v>Maak keuze ↓</v>
      </c>
      <c r="U62" s="11" t="str">
        <f t="shared" si="5"/>
        <v xml:space="preserve"> -</v>
      </c>
      <c r="W62" s="31" t="str">
        <f t="shared" si="24"/>
        <v xml:space="preserve"> ↓Maak keuze-Maak keuze ↓</v>
      </c>
      <c r="X62" s="189"/>
      <c r="Y62" s="32" t="str">
        <f t="shared" si="6"/>
        <v>-</v>
      </c>
      <c r="Z62" s="32" t="str">
        <f t="shared" si="7"/>
        <v>-</v>
      </c>
      <c r="AA62" s="32">
        <f t="shared" si="8"/>
        <v>0</v>
      </c>
      <c r="AB62" s="32"/>
      <c r="AC62" s="31">
        <f t="shared" si="9"/>
        <v>0</v>
      </c>
      <c r="AD62" s="31">
        <f t="shared" si="10"/>
        <v>0</v>
      </c>
      <c r="AE62" s="31">
        <f t="shared" si="11"/>
        <v>0</v>
      </c>
      <c r="AF62" s="31">
        <f t="shared" si="12"/>
        <v>0</v>
      </c>
      <c r="AG62" s="31">
        <f t="shared" si="13"/>
        <v>0</v>
      </c>
      <c r="AH62" s="31">
        <f t="shared" si="14"/>
        <v>0</v>
      </c>
      <c r="AI62" s="31">
        <f t="shared" si="15"/>
        <v>0</v>
      </c>
      <c r="AJ62" s="31">
        <f t="shared" si="16"/>
        <v>0</v>
      </c>
      <c r="AK62" s="31">
        <f t="shared" si="17"/>
        <v>0</v>
      </c>
      <c r="AL62" s="31">
        <f t="shared" si="18"/>
        <v>0</v>
      </c>
      <c r="AM62" s="31">
        <f t="shared" si="26"/>
        <v>0</v>
      </c>
      <c r="AN62" s="31">
        <f t="shared" si="26"/>
        <v>0</v>
      </c>
      <c r="AO62" s="31">
        <f t="shared" si="26"/>
        <v>0</v>
      </c>
      <c r="AP62" s="31">
        <f t="shared" si="20"/>
        <v>0</v>
      </c>
      <c r="AQ62" s="31">
        <f t="shared" si="27"/>
        <v>0</v>
      </c>
      <c r="AR62" s="31">
        <f t="shared" si="27"/>
        <v>0</v>
      </c>
      <c r="AT62" s="31">
        <f t="shared" si="22"/>
        <v>0</v>
      </c>
    </row>
    <row r="63" spans="1:46" x14ac:dyDescent="0.25">
      <c r="A63" s="1"/>
      <c r="B63" s="98" t="e">
        <f>VLOOKUP($E$7,'E-mail adressen'!$A$3:$F$51,6,FALSE)</f>
        <v>#N/A</v>
      </c>
      <c r="C63" s="42">
        <f t="shared" si="23"/>
        <v>42</v>
      </c>
      <c r="D63" s="89"/>
      <c r="E63" s="89"/>
      <c r="F63" s="93" t="s">
        <v>86</v>
      </c>
      <c r="G63" s="90"/>
      <c r="H63" s="28" t="str">
        <f t="shared" si="0"/>
        <v>-</v>
      </c>
      <c r="I63" s="29" t="str">
        <f t="shared" si="1"/>
        <v>-</v>
      </c>
      <c r="J63" s="93" t="s">
        <v>68</v>
      </c>
      <c r="K63" s="92" t="str">
        <f t="shared" si="4"/>
        <v>-</v>
      </c>
      <c r="L63" s="93" t="s">
        <v>68</v>
      </c>
      <c r="M63" s="93" t="s">
        <v>68</v>
      </c>
      <c r="N63" s="9" t="s">
        <v>68</v>
      </c>
      <c r="O63" s="93" t="str">
        <f>'Poule resultaat'!$N44</f>
        <v xml:space="preserve"> </v>
      </c>
      <c r="P63" s="93"/>
      <c r="Q63" s="93" t="s">
        <v>68</v>
      </c>
      <c r="R63" s="56" t="str">
        <f>'Poule resultaat'!$Q44</f>
        <v xml:space="preserve"> </v>
      </c>
      <c r="S63" s="56"/>
      <c r="T63" s="14" t="str">
        <f t="shared" si="25"/>
        <v>Maak keuze ↓</v>
      </c>
      <c r="U63" s="11" t="str">
        <f t="shared" si="5"/>
        <v xml:space="preserve"> -</v>
      </c>
      <c r="W63" s="31" t="str">
        <f t="shared" si="24"/>
        <v xml:space="preserve"> ↓Maak keuze-Maak keuze ↓</v>
      </c>
      <c r="X63" s="189"/>
      <c r="Y63" s="32" t="str">
        <f t="shared" si="6"/>
        <v>-</v>
      </c>
      <c r="Z63" s="32" t="str">
        <f t="shared" si="7"/>
        <v>-</v>
      </c>
      <c r="AA63" s="32">
        <f t="shared" si="8"/>
        <v>0</v>
      </c>
      <c r="AB63" s="32"/>
      <c r="AC63" s="31">
        <f t="shared" si="9"/>
        <v>0</v>
      </c>
      <c r="AD63" s="31">
        <f t="shared" si="10"/>
        <v>0</v>
      </c>
      <c r="AE63" s="31">
        <f t="shared" si="11"/>
        <v>0</v>
      </c>
      <c r="AF63" s="31">
        <f t="shared" si="12"/>
        <v>0</v>
      </c>
      <c r="AG63" s="31">
        <f t="shared" si="13"/>
        <v>0</v>
      </c>
      <c r="AH63" s="31">
        <f t="shared" si="14"/>
        <v>0</v>
      </c>
      <c r="AI63" s="31">
        <f t="shared" si="15"/>
        <v>0</v>
      </c>
      <c r="AJ63" s="31">
        <f t="shared" si="16"/>
        <v>0</v>
      </c>
      <c r="AK63" s="31">
        <f t="shared" si="17"/>
        <v>0</v>
      </c>
      <c r="AL63" s="31">
        <f t="shared" si="18"/>
        <v>0</v>
      </c>
      <c r="AM63" s="31">
        <f t="shared" si="26"/>
        <v>0</v>
      </c>
      <c r="AN63" s="31">
        <f t="shared" si="26"/>
        <v>0</v>
      </c>
      <c r="AO63" s="31">
        <f t="shared" si="26"/>
        <v>0</v>
      </c>
      <c r="AP63" s="31">
        <f t="shared" si="20"/>
        <v>0</v>
      </c>
      <c r="AQ63" s="31">
        <f t="shared" si="27"/>
        <v>0</v>
      </c>
      <c r="AR63" s="31">
        <f t="shared" si="27"/>
        <v>0</v>
      </c>
      <c r="AT63" s="31">
        <f t="shared" si="22"/>
        <v>0</v>
      </c>
    </row>
    <row r="64" spans="1:46" x14ac:dyDescent="0.25">
      <c r="A64" s="1"/>
      <c r="B64" s="98" t="e">
        <f>VLOOKUP($E$7,'E-mail adressen'!$A$3:$F$51,6,FALSE)</f>
        <v>#N/A</v>
      </c>
      <c r="C64" s="42">
        <f t="shared" si="23"/>
        <v>43</v>
      </c>
      <c r="D64" s="89"/>
      <c r="E64" s="89"/>
      <c r="F64" s="93" t="s">
        <v>86</v>
      </c>
      <c r="G64" s="90"/>
      <c r="H64" s="28" t="str">
        <f t="shared" si="0"/>
        <v>-</v>
      </c>
      <c r="I64" s="29" t="str">
        <f t="shared" si="1"/>
        <v>-</v>
      </c>
      <c r="J64" s="93" t="s">
        <v>68</v>
      </c>
      <c r="K64" s="92" t="str">
        <f t="shared" si="4"/>
        <v>-</v>
      </c>
      <c r="L64" s="93" t="s">
        <v>68</v>
      </c>
      <c r="M64" s="93" t="s">
        <v>68</v>
      </c>
      <c r="N64" s="9" t="s">
        <v>68</v>
      </c>
      <c r="O64" s="93" t="str">
        <f>'Poule resultaat'!$N45</f>
        <v xml:space="preserve"> </v>
      </c>
      <c r="P64" s="93"/>
      <c r="Q64" s="93" t="s">
        <v>68</v>
      </c>
      <c r="R64" s="56" t="str">
        <f>'Poule resultaat'!$Q45</f>
        <v xml:space="preserve"> </v>
      </c>
      <c r="S64" s="56"/>
      <c r="T64" s="14" t="str">
        <f t="shared" si="25"/>
        <v>Maak keuze ↓</v>
      </c>
      <c r="U64" s="11" t="str">
        <f t="shared" si="5"/>
        <v xml:space="preserve"> -</v>
      </c>
      <c r="W64" s="31" t="str">
        <f t="shared" si="24"/>
        <v xml:space="preserve"> ↓Maak keuze-Maak keuze ↓</v>
      </c>
      <c r="X64" s="189"/>
      <c r="Y64" s="32" t="str">
        <f t="shared" si="6"/>
        <v>-</v>
      </c>
      <c r="Z64" s="32" t="str">
        <f t="shared" si="7"/>
        <v>-</v>
      </c>
      <c r="AA64" s="32">
        <f t="shared" si="8"/>
        <v>0</v>
      </c>
      <c r="AB64" s="32"/>
      <c r="AC64" s="31">
        <f t="shared" si="9"/>
        <v>0</v>
      </c>
      <c r="AD64" s="31">
        <f t="shared" si="10"/>
        <v>0</v>
      </c>
      <c r="AE64" s="31">
        <f t="shared" si="11"/>
        <v>0</v>
      </c>
      <c r="AF64" s="31">
        <f t="shared" si="12"/>
        <v>0</v>
      </c>
      <c r="AG64" s="31">
        <f t="shared" si="13"/>
        <v>0</v>
      </c>
      <c r="AH64" s="31">
        <f t="shared" si="14"/>
        <v>0</v>
      </c>
      <c r="AI64" s="31">
        <f t="shared" si="15"/>
        <v>0</v>
      </c>
      <c r="AJ64" s="31">
        <f t="shared" si="16"/>
        <v>0</v>
      </c>
      <c r="AK64" s="31">
        <f t="shared" si="17"/>
        <v>0</v>
      </c>
      <c r="AL64" s="31">
        <f t="shared" si="18"/>
        <v>0</v>
      </c>
      <c r="AM64" s="31">
        <f t="shared" si="26"/>
        <v>0</v>
      </c>
      <c r="AN64" s="31">
        <f t="shared" si="26"/>
        <v>0</v>
      </c>
      <c r="AO64" s="31">
        <f t="shared" si="26"/>
        <v>0</v>
      </c>
      <c r="AP64" s="31">
        <f t="shared" si="20"/>
        <v>0</v>
      </c>
      <c r="AQ64" s="31">
        <f t="shared" si="27"/>
        <v>0</v>
      </c>
      <c r="AR64" s="31">
        <f t="shared" si="27"/>
        <v>0</v>
      </c>
      <c r="AT64" s="31">
        <f t="shared" si="22"/>
        <v>0</v>
      </c>
    </row>
    <row r="65" spans="1:46" x14ac:dyDescent="0.25">
      <c r="A65" s="1"/>
      <c r="B65" s="98" t="e">
        <f>VLOOKUP($E$7,'E-mail adressen'!$A$3:$F$51,6,FALSE)</f>
        <v>#N/A</v>
      </c>
      <c r="C65" s="42">
        <f t="shared" si="23"/>
        <v>44</v>
      </c>
      <c r="D65" s="89"/>
      <c r="E65" s="89"/>
      <c r="F65" s="93" t="s">
        <v>86</v>
      </c>
      <c r="G65" s="90"/>
      <c r="H65" s="28" t="str">
        <f t="shared" si="0"/>
        <v>-</v>
      </c>
      <c r="I65" s="29" t="str">
        <f t="shared" si="1"/>
        <v>-</v>
      </c>
      <c r="J65" s="93" t="s">
        <v>68</v>
      </c>
      <c r="K65" s="92" t="str">
        <f t="shared" si="4"/>
        <v>-</v>
      </c>
      <c r="L65" s="93" t="s">
        <v>68</v>
      </c>
      <c r="M65" s="93" t="s">
        <v>68</v>
      </c>
      <c r="N65" s="9" t="s">
        <v>68</v>
      </c>
      <c r="O65" s="93" t="str">
        <f>'Poule resultaat'!$N46</f>
        <v xml:space="preserve"> </v>
      </c>
      <c r="P65" s="93"/>
      <c r="Q65" s="93" t="s">
        <v>68</v>
      </c>
      <c r="R65" s="56" t="str">
        <f>'Poule resultaat'!$Q46</f>
        <v xml:space="preserve"> </v>
      </c>
      <c r="S65" s="56"/>
      <c r="T65" s="14" t="str">
        <f t="shared" si="25"/>
        <v>Maak keuze ↓</v>
      </c>
      <c r="U65" s="11" t="str">
        <f t="shared" si="5"/>
        <v xml:space="preserve"> -</v>
      </c>
      <c r="W65" s="31" t="str">
        <f t="shared" si="24"/>
        <v xml:space="preserve"> ↓Maak keuze-Maak keuze ↓</v>
      </c>
      <c r="X65" s="189"/>
      <c r="Y65" s="32" t="str">
        <f t="shared" si="6"/>
        <v>-</v>
      </c>
      <c r="Z65" s="32" t="str">
        <f t="shared" si="7"/>
        <v>-</v>
      </c>
      <c r="AA65" s="32">
        <f t="shared" si="8"/>
        <v>0</v>
      </c>
      <c r="AB65" s="32"/>
      <c r="AC65" s="31">
        <f t="shared" si="9"/>
        <v>0</v>
      </c>
      <c r="AD65" s="31">
        <f t="shared" si="10"/>
        <v>0</v>
      </c>
      <c r="AE65" s="31">
        <f t="shared" si="11"/>
        <v>0</v>
      </c>
      <c r="AF65" s="31">
        <f t="shared" si="12"/>
        <v>0</v>
      </c>
      <c r="AG65" s="31">
        <f t="shared" si="13"/>
        <v>0</v>
      </c>
      <c r="AH65" s="31">
        <f t="shared" si="14"/>
        <v>0</v>
      </c>
      <c r="AI65" s="31">
        <f t="shared" si="15"/>
        <v>0</v>
      </c>
      <c r="AJ65" s="31">
        <f t="shared" si="16"/>
        <v>0</v>
      </c>
      <c r="AK65" s="31">
        <f t="shared" si="17"/>
        <v>0</v>
      </c>
      <c r="AL65" s="31">
        <f t="shared" si="18"/>
        <v>0</v>
      </c>
      <c r="AM65" s="31">
        <f t="shared" si="26"/>
        <v>0</v>
      </c>
      <c r="AN65" s="31">
        <f t="shared" si="26"/>
        <v>0</v>
      </c>
      <c r="AO65" s="31">
        <f t="shared" si="26"/>
        <v>0</v>
      </c>
      <c r="AP65" s="31">
        <f t="shared" si="20"/>
        <v>0</v>
      </c>
      <c r="AQ65" s="31">
        <f t="shared" si="27"/>
        <v>0</v>
      </c>
      <c r="AR65" s="31">
        <f t="shared" si="27"/>
        <v>0</v>
      </c>
      <c r="AT65" s="31">
        <f t="shared" si="22"/>
        <v>0</v>
      </c>
    </row>
    <row r="66" spans="1:46" x14ac:dyDescent="0.25">
      <c r="A66" s="1"/>
      <c r="B66" s="98" t="e">
        <f>VLOOKUP($E$7,'E-mail adressen'!$A$3:$F$51,6,FALSE)</f>
        <v>#N/A</v>
      </c>
      <c r="C66" s="42">
        <f t="shared" si="23"/>
        <v>45</v>
      </c>
      <c r="D66" s="89"/>
      <c r="E66" s="89"/>
      <c r="F66" s="93" t="s">
        <v>86</v>
      </c>
      <c r="G66" s="90"/>
      <c r="H66" s="28" t="str">
        <f t="shared" si="0"/>
        <v>-</v>
      </c>
      <c r="I66" s="29" t="str">
        <f t="shared" si="1"/>
        <v>-</v>
      </c>
      <c r="J66" s="93" t="s">
        <v>68</v>
      </c>
      <c r="K66" s="92" t="str">
        <f t="shared" si="4"/>
        <v>-</v>
      </c>
      <c r="L66" s="93" t="s">
        <v>68</v>
      </c>
      <c r="M66" s="93" t="s">
        <v>68</v>
      </c>
      <c r="N66" s="9" t="s">
        <v>68</v>
      </c>
      <c r="O66" s="93" t="str">
        <f>'Poule resultaat'!$N47</f>
        <v xml:space="preserve"> </v>
      </c>
      <c r="P66" s="93"/>
      <c r="Q66" s="93" t="s">
        <v>68</v>
      </c>
      <c r="R66" s="56" t="str">
        <f>'Poule resultaat'!$Q47</f>
        <v xml:space="preserve"> </v>
      </c>
      <c r="S66" s="56"/>
      <c r="T66" s="14" t="str">
        <f t="shared" si="25"/>
        <v>Maak keuze ↓</v>
      </c>
      <c r="U66" s="11" t="str">
        <f t="shared" si="5"/>
        <v xml:space="preserve"> -</v>
      </c>
      <c r="W66" s="31" t="str">
        <f t="shared" si="24"/>
        <v xml:space="preserve"> ↓Maak keuze-Maak keuze ↓</v>
      </c>
      <c r="X66" s="189"/>
      <c r="Y66" s="32" t="str">
        <f t="shared" si="6"/>
        <v>-</v>
      </c>
      <c r="Z66" s="32" t="str">
        <f t="shared" si="7"/>
        <v>-</v>
      </c>
      <c r="AA66" s="32">
        <f t="shared" si="8"/>
        <v>0</v>
      </c>
      <c r="AB66" s="32"/>
      <c r="AC66" s="31">
        <f t="shared" si="9"/>
        <v>0</v>
      </c>
      <c r="AD66" s="31">
        <f t="shared" si="10"/>
        <v>0</v>
      </c>
      <c r="AE66" s="31">
        <f t="shared" si="11"/>
        <v>0</v>
      </c>
      <c r="AF66" s="31">
        <f t="shared" si="12"/>
        <v>0</v>
      </c>
      <c r="AG66" s="31">
        <f t="shared" si="13"/>
        <v>0</v>
      </c>
      <c r="AH66" s="31">
        <f t="shared" si="14"/>
        <v>0</v>
      </c>
      <c r="AI66" s="31">
        <f t="shared" si="15"/>
        <v>0</v>
      </c>
      <c r="AJ66" s="31">
        <f t="shared" si="16"/>
        <v>0</v>
      </c>
      <c r="AK66" s="31">
        <f t="shared" si="17"/>
        <v>0</v>
      </c>
      <c r="AL66" s="31">
        <f t="shared" si="18"/>
        <v>0</v>
      </c>
      <c r="AM66" s="31">
        <f t="shared" si="26"/>
        <v>0</v>
      </c>
      <c r="AN66" s="31">
        <f t="shared" si="26"/>
        <v>0</v>
      </c>
      <c r="AO66" s="31">
        <f t="shared" si="26"/>
        <v>0</v>
      </c>
      <c r="AP66" s="31">
        <f t="shared" si="20"/>
        <v>0</v>
      </c>
      <c r="AQ66" s="31">
        <f t="shared" si="27"/>
        <v>0</v>
      </c>
      <c r="AR66" s="31">
        <f t="shared" si="27"/>
        <v>0</v>
      </c>
      <c r="AT66" s="31">
        <f t="shared" si="22"/>
        <v>0</v>
      </c>
    </row>
    <row r="67" spans="1:46" x14ac:dyDescent="0.25">
      <c r="A67" s="1"/>
      <c r="B67" s="98" t="e">
        <f>VLOOKUP($E$7,'E-mail adressen'!$A$3:$F$51,6,FALSE)</f>
        <v>#N/A</v>
      </c>
      <c r="C67" s="42">
        <f t="shared" si="23"/>
        <v>46</v>
      </c>
      <c r="D67" s="89"/>
      <c r="E67" s="89"/>
      <c r="F67" s="93" t="s">
        <v>86</v>
      </c>
      <c r="G67" s="90"/>
      <c r="H67" s="28" t="str">
        <f t="shared" si="0"/>
        <v>-</v>
      </c>
      <c r="I67" s="29" t="str">
        <f t="shared" si="1"/>
        <v>-</v>
      </c>
      <c r="J67" s="93" t="s">
        <v>68</v>
      </c>
      <c r="K67" s="92" t="str">
        <f t="shared" si="4"/>
        <v>-</v>
      </c>
      <c r="L67" s="93" t="s">
        <v>68</v>
      </c>
      <c r="M67" s="93" t="s">
        <v>68</v>
      </c>
      <c r="N67" s="9" t="s">
        <v>68</v>
      </c>
      <c r="O67" s="93" t="str">
        <f>'Poule resultaat'!$N48</f>
        <v xml:space="preserve"> </v>
      </c>
      <c r="P67" s="93"/>
      <c r="Q67" s="93" t="s">
        <v>68</v>
      </c>
      <c r="R67" s="56" t="str">
        <f>'Poule resultaat'!$Q48</f>
        <v xml:space="preserve"> </v>
      </c>
      <c r="S67" s="56"/>
      <c r="T67" s="14" t="str">
        <f t="shared" si="25"/>
        <v>Maak keuze ↓</v>
      </c>
      <c r="U67" s="11" t="str">
        <f t="shared" si="5"/>
        <v xml:space="preserve"> -</v>
      </c>
      <c r="W67" s="31" t="str">
        <f t="shared" si="24"/>
        <v xml:space="preserve"> ↓Maak keuze-Maak keuze ↓</v>
      </c>
      <c r="X67" s="189"/>
      <c r="Y67" s="32" t="str">
        <f t="shared" si="6"/>
        <v>-</v>
      </c>
      <c r="Z67" s="32" t="str">
        <f t="shared" si="7"/>
        <v>-</v>
      </c>
      <c r="AA67" s="32">
        <f t="shared" si="8"/>
        <v>0</v>
      </c>
      <c r="AB67" s="32"/>
      <c r="AC67" s="31">
        <f t="shared" si="9"/>
        <v>0</v>
      </c>
      <c r="AD67" s="31">
        <f t="shared" si="10"/>
        <v>0</v>
      </c>
      <c r="AE67" s="31">
        <f t="shared" si="11"/>
        <v>0</v>
      </c>
      <c r="AF67" s="31">
        <f t="shared" si="12"/>
        <v>0</v>
      </c>
      <c r="AG67" s="31">
        <f t="shared" si="13"/>
        <v>0</v>
      </c>
      <c r="AH67" s="31">
        <f t="shared" si="14"/>
        <v>0</v>
      </c>
      <c r="AI67" s="31">
        <f t="shared" si="15"/>
        <v>0</v>
      </c>
      <c r="AJ67" s="31">
        <f t="shared" si="16"/>
        <v>0</v>
      </c>
      <c r="AK67" s="31">
        <f t="shared" si="17"/>
        <v>0</v>
      </c>
      <c r="AL67" s="31">
        <f t="shared" si="18"/>
        <v>0</v>
      </c>
      <c r="AM67" s="31">
        <f t="shared" si="26"/>
        <v>0</v>
      </c>
      <c r="AN67" s="31">
        <f t="shared" si="26"/>
        <v>0</v>
      </c>
      <c r="AO67" s="31">
        <f t="shared" si="26"/>
        <v>0</v>
      </c>
      <c r="AP67" s="31">
        <f t="shared" si="20"/>
        <v>0</v>
      </c>
      <c r="AQ67" s="31">
        <f t="shared" si="27"/>
        <v>0</v>
      </c>
      <c r="AR67" s="31">
        <f t="shared" si="27"/>
        <v>0</v>
      </c>
      <c r="AT67" s="31">
        <f t="shared" si="22"/>
        <v>0</v>
      </c>
    </row>
    <row r="68" spans="1:46" x14ac:dyDescent="0.25">
      <c r="A68" s="1"/>
      <c r="B68" s="98" t="e">
        <f>VLOOKUP($E$7,'E-mail adressen'!$A$3:$F$51,6,FALSE)</f>
        <v>#N/A</v>
      </c>
      <c r="C68" s="42">
        <f t="shared" si="23"/>
        <v>47</v>
      </c>
      <c r="D68" s="89"/>
      <c r="E68" s="89"/>
      <c r="F68" s="93" t="s">
        <v>86</v>
      </c>
      <c r="G68" s="90"/>
      <c r="H68" s="28" t="str">
        <f t="shared" si="0"/>
        <v>-</v>
      </c>
      <c r="I68" s="29" t="str">
        <f t="shared" si="1"/>
        <v>-</v>
      </c>
      <c r="J68" s="93" t="s">
        <v>68</v>
      </c>
      <c r="K68" s="92" t="str">
        <f t="shared" si="4"/>
        <v>-</v>
      </c>
      <c r="L68" s="93" t="s">
        <v>68</v>
      </c>
      <c r="M68" s="93" t="s">
        <v>68</v>
      </c>
      <c r="N68" s="9" t="s">
        <v>68</v>
      </c>
      <c r="O68" s="93" t="str">
        <f>'Poule resultaat'!$N49</f>
        <v xml:space="preserve"> </v>
      </c>
      <c r="P68" s="93"/>
      <c r="Q68" s="93" t="s">
        <v>68</v>
      </c>
      <c r="R68" s="56" t="str">
        <f>'Poule resultaat'!$Q49</f>
        <v xml:space="preserve"> </v>
      </c>
      <c r="S68" s="56"/>
      <c r="T68" s="14" t="str">
        <f t="shared" si="25"/>
        <v>Maak keuze ↓</v>
      </c>
      <c r="U68" s="11" t="str">
        <f t="shared" si="5"/>
        <v xml:space="preserve"> -</v>
      </c>
      <c r="W68" s="31" t="str">
        <f t="shared" si="24"/>
        <v xml:space="preserve"> ↓Maak keuze-Maak keuze ↓</v>
      </c>
      <c r="X68" s="189"/>
      <c r="Y68" s="32" t="str">
        <f t="shared" si="6"/>
        <v>-</v>
      </c>
      <c r="Z68" s="32" t="str">
        <f t="shared" si="7"/>
        <v>-</v>
      </c>
      <c r="AA68" s="32">
        <f t="shared" si="8"/>
        <v>0</v>
      </c>
      <c r="AB68" s="32"/>
      <c r="AC68" s="31">
        <f t="shared" si="9"/>
        <v>0</v>
      </c>
      <c r="AD68" s="31">
        <f t="shared" si="10"/>
        <v>0</v>
      </c>
      <c r="AE68" s="31">
        <f t="shared" si="11"/>
        <v>0</v>
      </c>
      <c r="AF68" s="31">
        <f t="shared" si="12"/>
        <v>0</v>
      </c>
      <c r="AG68" s="31">
        <f t="shared" si="13"/>
        <v>0</v>
      </c>
      <c r="AH68" s="31">
        <f t="shared" si="14"/>
        <v>0</v>
      </c>
      <c r="AI68" s="31">
        <f t="shared" si="15"/>
        <v>0</v>
      </c>
      <c r="AJ68" s="31">
        <f t="shared" si="16"/>
        <v>0</v>
      </c>
      <c r="AK68" s="31">
        <f t="shared" si="17"/>
        <v>0</v>
      </c>
      <c r="AL68" s="31">
        <f t="shared" si="18"/>
        <v>0</v>
      </c>
      <c r="AM68" s="31">
        <f t="shared" si="26"/>
        <v>0</v>
      </c>
      <c r="AN68" s="31">
        <f t="shared" si="26"/>
        <v>0</v>
      </c>
      <c r="AO68" s="31">
        <f t="shared" si="26"/>
        <v>0</v>
      </c>
      <c r="AP68" s="31">
        <f t="shared" si="20"/>
        <v>0</v>
      </c>
      <c r="AQ68" s="31">
        <f t="shared" si="27"/>
        <v>0</v>
      </c>
      <c r="AR68" s="31">
        <f t="shared" si="27"/>
        <v>0</v>
      </c>
      <c r="AT68" s="31">
        <f t="shared" si="22"/>
        <v>0</v>
      </c>
    </row>
    <row r="69" spans="1:46" x14ac:dyDescent="0.25">
      <c r="A69" s="1"/>
      <c r="B69" s="98" t="e">
        <f>VLOOKUP($E$7,'E-mail adressen'!$A$3:$F$51,6,FALSE)</f>
        <v>#N/A</v>
      </c>
      <c r="C69" s="42">
        <f t="shared" si="23"/>
        <v>48</v>
      </c>
      <c r="D69" s="89"/>
      <c r="E69" s="89"/>
      <c r="F69" s="93" t="s">
        <v>86</v>
      </c>
      <c r="G69" s="90"/>
      <c r="H69" s="28" t="str">
        <f t="shared" si="0"/>
        <v>-</v>
      </c>
      <c r="I69" s="29" t="str">
        <f t="shared" si="1"/>
        <v>-</v>
      </c>
      <c r="J69" s="93" t="s">
        <v>68</v>
      </c>
      <c r="K69" s="92" t="str">
        <f t="shared" si="4"/>
        <v>-</v>
      </c>
      <c r="L69" s="93" t="s">
        <v>68</v>
      </c>
      <c r="M69" s="93" t="s">
        <v>68</v>
      </c>
      <c r="N69" s="9" t="s">
        <v>68</v>
      </c>
      <c r="O69" s="93" t="str">
        <f>'Poule resultaat'!$N50</f>
        <v xml:space="preserve"> </v>
      </c>
      <c r="P69" s="93"/>
      <c r="Q69" s="93" t="s">
        <v>68</v>
      </c>
      <c r="R69" s="56" t="str">
        <f>'Poule resultaat'!$Q50</f>
        <v xml:space="preserve"> </v>
      </c>
      <c r="S69" s="56"/>
      <c r="T69" s="14" t="str">
        <f t="shared" si="25"/>
        <v>Maak keuze ↓</v>
      </c>
      <c r="U69" s="11" t="str">
        <f t="shared" si="5"/>
        <v xml:space="preserve"> -</v>
      </c>
      <c r="W69" s="31" t="str">
        <f t="shared" si="24"/>
        <v xml:space="preserve"> ↓Maak keuze-Maak keuze ↓</v>
      </c>
      <c r="X69" s="189"/>
      <c r="Y69" s="32" t="str">
        <f t="shared" si="6"/>
        <v>-</v>
      </c>
      <c r="Z69" s="32" t="str">
        <f t="shared" si="7"/>
        <v>-</v>
      </c>
      <c r="AA69" s="32">
        <f t="shared" si="8"/>
        <v>0</v>
      </c>
      <c r="AB69" s="32"/>
      <c r="AC69" s="31">
        <f t="shared" si="9"/>
        <v>0</v>
      </c>
      <c r="AD69" s="31">
        <f t="shared" si="10"/>
        <v>0</v>
      </c>
      <c r="AE69" s="31">
        <f t="shared" si="11"/>
        <v>0</v>
      </c>
      <c r="AF69" s="31">
        <f t="shared" si="12"/>
        <v>0</v>
      </c>
      <c r="AG69" s="31">
        <f t="shared" si="13"/>
        <v>0</v>
      </c>
      <c r="AH69" s="31">
        <f t="shared" si="14"/>
        <v>0</v>
      </c>
      <c r="AI69" s="31">
        <f t="shared" si="15"/>
        <v>0</v>
      </c>
      <c r="AJ69" s="31">
        <f t="shared" si="16"/>
        <v>0</v>
      </c>
      <c r="AK69" s="31">
        <f t="shared" si="17"/>
        <v>0</v>
      </c>
      <c r="AL69" s="31">
        <f t="shared" si="18"/>
        <v>0</v>
      </c>
      <c r="AM69" s="31">
        <f t="shared" si="26"/>
        <v>0</v>
      </c>
      <c r="AN69" s="31">
        <f t="shared" si="26"/>
        <v>0</v>
      </c>
      <c r="AO69" s="31">
        <f t="shared" si="26"/>
        <v>0</v>
      </c>
      <c r="AP69" s="31">
        <f t="shared" si="20"/>
        <v>0</v>
      </c>
      <c r="AQ69" s="31">
        <f t="shared" si="27"/>
        <v>0</v>
      </c>
      <c r="AR69" s="31">
        <f t="shared" si="27"/>
        <v>0</v>
      </c>
      <c r="AT69" s="31">
        <f t="shared" si="22"/>
        <v>0</v>
      </c>
    </row>
    <row r="70" spans="1:46" x14ac:dyDescent="0.25">
      <c r="A70" s="1"/>
      <c r="B70" s="98" t="e">
        <f>VLOOKUP($E$7,'E-mail adressen'!$A$3:$F$51,6,FALSE)</f>
        <v>#N/A</v>
      </c>
      <c r="C70" s="42">
        <f t="shared" si="23"/>
        <v>49</v>
      </c>
      <c r="D70" s="89"/>
      <c r="E70" s="89"/>
      <c r="F70" s="93" t="s">
        <v>86</v>
      </c>
      <c r="G70" s="90"/>
      <c r="H70" s="28" t="str">
        <f t="shared" si="0"/>
        <v>-</v>
      </c>
      <c r="I70" s="29" t="str">
        <f t="shared" si="1"/>
        <v>-</v>
      </c>
      <c r="J70" s="93" t="s">
        <v>68</v>
      </c>
      <c r="K70" s="92" t="str">
        <f t="shared" si="4"/>
        <v>-</v>
      </c>
      <c r="L70" s="93" t="s">
        <v>68</v>
      </c>
      <c r="M70" s="93" t="s">
        <v>68</v>
      </c>
      <c r="N70" s="9" t="s">
        <v>68</v>
      </c>
      <c r="O70" s="93" t="str">
        <f>'Poule resultaat'!$N51</f>
        <v xml:space="preserve"> </v>
      </c>
      <c r="P70" s="93"/>
      <c r="Q70" s="93" t="s">
        <v>68</v>
      </c>
      <c r="R70" s="56" t="str">
        <f>'Poule resultaat'!$Q51</f>
        <v xml:space="preserve"> </v>
      </c>
      <c r="S70" s="56"/>
      <c r="T70" s="14" t="str">
        <f t="shared" si="25"/>
        <v>Maak keuze ↓</v>
      </c>
      <c r="U70" s="11" t="str">
        <f t="shared" si="5"/>
        <v xml:space="preserve"> -</v>
      </c>
      <c r="W70" s="31" t="str">
        <f t="shared" si="24"/>
        <v xml:space="preserve"> ↓Maak keuze-Maak keuze ↓</v>
      </c>
      <c r="X70" s="189"/>
      <c r="Y70" s="32" t="str">
        <f t="shared" si="6"/>
        <v>-</v>
      </c>
      <c r="Z70" s="32" t="str">
        <f t="shared" si="7"/>
        <v>-</v>
      </c>
      <c r="AA70" s="32">
        <f t="shared" si="8"/>
        <v>0</v>
      </c>
      <c r="AB70" s="32"/>
      <c r="AC70" s="31">
        <f t="shared" si="9"/>
        <v>0</v>
      </c>
      <c r="AD70" s="31">
        <f t="shared" si="10"/>
        <v>0</v>
      </c>
      <c r="AE70" s="31">
        <f t="shared" si="11"/>
        <v>0</v>
      </c>
      <c r="AF70" s="31">
        <f t="shared" si="12"/>
        <v>0</v>
      </c>
      <c r="AG70" s="31">
        <f t="shared" si="13"/>
        <v>0</v>
      </c>
      <c r="AH70" s="31">
        <f t="shared" si="14"/>
        <v>0</v>
      </c>
      <c r="AI70" s="31">
        <f t="shared" si="15"/>
        <v>0</v>
      </c>
      <c r="AJ70" s="31">
        <f t="shared" si="16"/>
        <v>0</v>
      </c>
      <c r="AK70" s="31">
        <f t="shared" si="17"/>
        <v>0</v>
      </c>
      <c r="AL70" s="31">
        <f t="shared" si="18"/>
        <v>0</v>
      </c>
      <c r="AM70" s="31">
        <f t="shared" si="26"/>
        <v>0</v>
      </c>
      <c r="AN70" s="31">
        <f t="shared" si="26"/>
        <v>0</v>
      </c>
      <c r="AO70" s="31">
        <f t="shared" si="26"/>
        <v>0</v>
      </c>
      <c r="AP70" s="31">
        <f t="shared" si="20"/>
        <v>0</v>
      </c>
      <c r="AQ70" s="31">
        <f t="shared" si="27"/>
        <v>0</v>
      </c>
      <c r="AR70" s="31">
        <f t="shared" si="27"/>
        <v>0</v>
      </c>
      <c r="AT70" s="31">
        <f t="shared" si="22"/>
        <v>0</v>
      </c>
    </row>
    <row r="71" spans="1:46" x14ac:dyDescent="0.25">
      <c r="A71" s="1"/>
      <c r="B71" s="98" t="e">
        <f>VLOOKUP($E$7,'E-mail adressen'!$A$3:$F$51,6,FALSE)</f>
        <v>#N/A</v>
      </c>
      <c r="C71" s="42">
        <f t="shared" si="23"/>
        <v>50</v>
      </c>
      <c r="D71" s="89"/>
      <c r="E71" s="89"/>
      <c r="F71" s="93" t="s">
        <v>86</v>
      </c>
      <c r="G71" s="90"/>
      <c r="H71" s="28" t="str">
        <f t="shared" si="0"/>
        <v>-</v>
      </c>
      <c r="I71" s="29" t="str">
        <f t="shared" si="1"/>
        <v>-</v>
      </c>
      <c r="J71" s="93" t="s">
        <v>68</v>
      </c>
      <c r="K71" s="92" t="str">
        <f>IF($J71=$J$78,"B",IF($J71=$J$79,"B",IF($J71=$J$80,"B",IF($J71=$J$81,"B",IF($J71=$J$82,"B",IF($J71=$J$83,"B",IF($J71=$J$84,"A",IF($J71=$J$85,"A",IF($J71=$J$86,"A",IF($J71=$J$87,"A",IF($J71=$J$88,"A",IF($J71=$J$89,"AA",IF($J71=$J$90,"AA",IF($J71=$J$91,"AA","-"))))))))))))))</f>
        <v>-</v>
      </c>
      <c r="L71" s="93" t="s">
        <v>68</v>
      </c>
      <c r="M71" s="93" t="s">
        <v>68</v>
      </c>
      <c r="N71" s="9" t="s">
        <v>68</v>
      </c>
      <c r="O71" s="93" t="str">
        <f>'Poule resultaat'!$N52</f>
        <v xml:space="preserve"> </v>
      </c>
      <c r="P71" s="93"/>
      <c r="Q71" s="93" t="s">
        <v>68</v>
      </c>
      <c r="R71" s="56" t="str">
        <f>'Poule resultaat'!$Q52</f>
        <v xml:space="preserve"> </v>
      </c>
      <c r="S71" s="56"/>
      <c r="T71" s="14" t="str">
        <f t="shared" si="25"/>
        <v>Maak keuze ↓</v>
      </c>
      <c r="U71" s="11" t="str">
        <f t="shared" si="5"/>
        <v xml:space="preserve"> -</v>
      </c>
      <c r="W71" s="31" t="str">
        <f t="shared" si="24"/>
        <v xml:space="preserve"> ↓Maak keuze-Maak keuze ↓</v>
      </c>
      <c r="X71" s="189"/>
      <c r="Y71" s="32" t="str">
        <f t="shared" si="6"/>
        <v>-</v>
      </c>
      <c r="Z71" s="32" t="str">
        <f t="shared" si="7"/>
        <v>-</v>
      </c>
      <c r="AA71" s="32">
        <f t="shared" si="8"/>
        <v>0</v>
      </c>
      <c r="AB71" s="32"/>
      <c r="AC71" s="31">
        <f t="shared" si="9"/>
        <v>0</v>
      </c>
      <c r="AD71" s="31">
        <f t="shared" si="10"/>
        <v>0</v>
      </c>
      <c r="AE71" s="31">
        <f t="shared" si="11"/>
        <v>0</v>
      </c>
      <c r="AF71" s="31">
        <f t="shared" si="12"/>
        <v>0</v>
      </c>
      <c r="AG71" s="31">
        <f t="shared" si="13"/>
        <v>0</v>
      </c>
      <c r="AH71" s="31">
        <f t="shared" si="14"/>
        <v>0</v>
      </c>
      <c r="AI71" s="31">
        <f t="shared" si="15"/>
        <v>0</v>
      </c>
      <c r="AJ71" s="31">
        <f t="shared" si="16"/>
        <v>0</v>
      </c>
      <c r="AK71" s="31">
        <f t="shared" si="17"/>
        <v>0</v>
      </c>
      <c r="AL71" s="31">
        <f t="shared" si="18"/>
        <v>0</v>
      </c>
      <c r="AM71" s="31">
        <f t="shared" si="26"/>
        <v>0</v>
      </c>
      <c r="AN71" s="31">
        <f t="shared" si="26"/>
        <v>0</v>
      </c>
      <c r="AO71" s="31">
        <f t="shared" si="26"/>
        <v>0</v>
      </c>
      <c r="AP71" s="31">
        <f t="shared" si="20"/>
        <v>0</v>
      </c>
      <c r="AQ71" s="31">
        <f t="shared" si="27"/>
        <v>0</v>
      </c>
      <c r="AR71" s="31">
        <f t="shared" si="27"/>
        <v>0</v>
      </c>
      <c r="AT71" s="31">
        <f t="shared" si="22"/>
        <v>0</v>
      </c>
    </row>
    <row r="72" spans="1:46" x14ac:dyDescent="0.25">
      <c r="B72" s="190"/>
      <c r="C72" s="190"/>
      <c r="AC72" s="31">
        <f t="shared" si="9"/>
        <v>0</v>
      </c>
    </row>
    <row r="73" spans="1:46" x14ac:dyDescent="0.25">
      <c r="D73" s="31" t="s">
        <v>184</v>
      </c>
      <c r="I73" s="32"/>
      <c r="J73" s="32"/>
      <c r="K73" s="32"/>
      <c r="U73" s="191">
        <f>SUM(U22:U71)</f>
        <v>0</v>
      </c>
      <c r="AC73" s="31">
        <f t="shared" si="9"/>
        <v>1</v>
      </c>
    </row>
    <row r="74" spans="1:46" s="32" customFormat="1" x14ac:dyDescent="0.25">
      <c r="B74" s="32" t="s">
        <v>20</v>
      </c>
      <c r="C74" s="32" t="s">
        <v>20</v>
      </c>
      <c r="D74" s="32" t="s">
        <v>184</v>
      </c>
      <c r="E74" s="32" t="s">
        <v>21</v>
      </c>
      <c r="F74" s="32" t="s">
        <v>27</v>
      </c>
      <c r="H74" s="32" t="s">
        <v>22</v>
      </c>
      <c r="I74" s="32" t="s">
        <v>22</v>
      </c>
      <c r="J74" s="32" t="s">
        <v>27</v>
      </c>
      <c r="K74" s="32" t="s">
        <v>38</v>
      </c>
      <c r="L74" s="32" t="s">
        <v>21</v>
      </c>
      <c r="M74" s="32" t="s">
        <v>21</v>
      </c>
      <c r="N74" s="32" t="s">
        <v>27</v>
      </c>
      <c r="O74" s="32" t="s">
        <v>20</v>
      </c>
      <c r="P74" s="32" t="s">
        <v>20</v>
      </c>
      <c r="Q74" s="32" t="s">
        <v>27</v>
      </c>
      <c r="R74" s="32" t="s">
        <v>20</v>
      </c>
      <c r="S74" s="32" t="s">
        <v>20</v>
      </c>
      <c r="T74" s="32" t="s">
        <v>21</v>
      </c>
      <c r="U74" s="32" t="s">
        <v>22</v>
      </c>
      <c r="V74" s="31"/>
      <c r="W74" s="31"/>
    </row>
    <row r="75" spans="1:46" x14ac:dyDescent="0.25">
      <c r="H75" s="32" t="s">
        <v>37</v>
      </c>
      <c r="I75" s="32" t="s">
        <v>36</v>
      </c>
      <c r="J75" s="32"/>
      <c r="K75" s="32" t="s">
        <v>39</v>
      </c>
      <c r="L75" s="32" t="s">
        <v>27</v>
      </c>
      <c r="M75" s="32" t="s">
        <v>27</v>
      </c>
      <c r="T75" s="32" t="s">
        <v>47</v>
      </c>
    </row>
    <row r="76" spans="1:46" x14ac:dyDescent="0.25">
      <c r="H76" s="32"/>
      <c r="I76" s="32"/>
      <c r="J76" s="32"/>
      <c r="K76" s="32"/>
    </row>
    <row r="77" spans="1:46" x14ac:dyDescent="0.25">
      <c r="F77" s="32" t="s">
        <v>86</v>
      </c>
      <c r="H77" s="32"/>
      <c r="I77" s="32"/>
      <c r="J77" s="32" t="s">
        <v>588</v>
      </c>
      <c r="K77" s="32"/>
      <c r="L77" s="32" t="s">
        <v>588</v>
      </c>
      <c r="M77" s="32" t="s">
        <v>588</v>
      </c>
      <c r="N77" s="32" t="s">
        <v>588</v>
      </c>
      <c r="Q77" s="32" t="s">
        <v>588</v>
      </c>
    </row>
    <row r="78" spans="1:46" x14ac:dyDescent="0.25">
      <c r="F78" s="32" t="s">
        <v>69</v>
      </c>
      <c r="H78" s="31" t="s">
        <v>43</v>
      </c>
      <c r="I78" s="32" t="s">
        <v>258</v>
      </c>
      <c r="J78" s="32" t="s">
        <v>30</v>
      </c>
      <c r="K78" s="32" t="s">
        <v>25</v>
      </c>
      <c r="L78" s="32">
        <v>15</v>
      </c>
      <c r="M78" s="32">
        <v>80</v>
      </c>
      <c r="N78" s="32" t="s">
        <v>71</v>
      </c>
      <c r="Q78" s="32" t="s">
        <v>28</v>
      </c>
      <c r="T78" s="192" t="s">
        <v>588</v>
      </c>
      <c r="U78" s="192" t="s">
        <v>553</v>
      </c>
    </row>
    <row r="79" spans="1:46" x14ac:dyDescent="0.25">
      <c r="F79" s="32" t="s">
        <v>70</v>
      </c>
      <c r="H79" s="193">
        <v>43170</v>
      </c>
      <c r="I79" s="32" t="s">
        <v>259</v>
      </c>
      <c r="J79" s="32" t="s">
        <v>31</v>
      </c>
      <c r="K79" s="32" t="s">
        <v>24</v>
      </c>
      <c r="L79" s="32">
        <f>L78+1</f>
        <v>16</v>
      </c>
      <c r="M79" s="32">
        <f>M78+1</f>
        <v>81</v>
      </c>
      <c r="N79" s="32" t="s">
        <v>72</v>
      </c>
      <c r="Q79" s="32" t="s">
        <v>29</v>
      </c>
      <c r="T79" s="192" t="s">
        <v>289</v>
      </c>
      <c r="U79" s="192" t="s">
        <v>554</v>
      </c>
    </row>
    <row r="80" spans="1:46" x14ac:dyDescent="0.25">
      <c r="H80" s="193">
        <f ca="1">TODAY()</f>
        <v>43093</v>
      </c>
      <c r="I80" s="32" t="s">
        <v>23</v>
      </c>
      <c r="J80" s="32" t="s">
        <v>35</v>
      </c>
      <c r="K80" s="32" t="s">
        <v>26</v>
      </c>
      <c r="L80" s="32">
        <f t="shared" ref="L80:L143" si="28">L79+1</f>
        <v>17</v>
      </c>
      <c r="M80" s="32">
        <f t="shared" ref="M80:M143" si="29">M79+1</f>
        <v>82</v>
      </c>
      <c r="T80" s="192" t="s">
        <v>73</v>
      </c>
    </row>
    <row r="81" spans="3:20" x14ac:dyDescent="0.25">
      <c r="H81" s="32"/>
      <c r="I81" s="32"/>
      <c r="J81" s="32" t="s">
        <v>60</v>
      </c>
      <c r="K81" s="32"/>
      <c r="L81" s="32">
        <f t="shared" si="28"/>
        <v>18</v>
      </c>
      <c r="M81" s="32">
        <f t="shared" si="29"/>
        <v>83</v>
      </c>
      <c r="T81" s="192" t="s">
        <v>287</v>
      </c>
    </row>
    <row r="82" spans="3:20" ht="16.5" customHeight="1" x14ac:dyDescent="0.25">
      <c r="H82" s="194" t="s">
        <v>178</v>
      </c>
      <c r="I82" s="32"/>
      <c r="J82" s="32" t="s">
        <v>61</v>
      </c>
      <c r="K82" s="32"/>
      <c r="L82" s="32">
        <f t="shared" si="28"/>
        <v>19</v>
      </c>
      <c r="M82" s="32">
        <f t="shared" si="29"/>
        <v>84</v>
      </c>
      <c r="T82" s="192" t="s">
        <v>284</v>
      </c>
    </row>
    <row r="83" spans="3:20" x14ac:dyDescent="0.25">
      <c r="H83" s="32"/>
      <c r="I83" s="32"/>
      <c r="J83" s="32" t="s">
        <v>62</v>
      </c>
      <c r="K83" s="32"/>
      <c r="L83" s="32">
        <f t="shared" si="28"/>
        <v>20</v>
      </c>
      <c r="M83" s="32">
        <f t="shared" si="29"/>
        <v>85</v>
      </c>
      <c r="T83" s="192" t="s">
        <v>285</v>
      </c>
    </row>
    <row r="84" spans="3:20" x14ac:dyDescent="0.25">
      <c r="H84" s="32">
        <f>2014-16</f>
        <v>1998</v>
      </c>
      <c r="I84" s="32"/>
      <c r="J84" s="32" t="s">
        <v>63</v>
      </c>
      <c r="K84" s="32"/>
      <c r="L84" s="32">
        <f t="shared" si="28"/>
        <v>21</v>
      </c>
      <c r="M84" s="32">
        <f t="shared" si="29"/>
        <v>86</v>
      </c>
      <c r="T84" s="192" t="s">
        <v>271</v>
      </c>
    </row>
    <row r="85" spans="3:20" x14ac:dyDescent="0.25">
      <c r="H85" s="32"/>
      <c r="I85" s="32"/>
      <c r="J85" s="32" t="s">
        <v>64</v>
      </c>
      <c r="K85" s="32"/>
      <c r="L85" s="32">
        <f t="shared" si="28"/>
        <v>22</v>
      </c>
      <c r="M85" s="32">
        <f t="shared" si="29"/>
        <v>87</v>
      </c>
      <c r="N85" s="195" t="s">
        <v>44</v>
      </c>
      <c r="O85" s="32"/>
      <c r="P85" s="32"/>
      <c r="Q85" s="32"/>
      <c r="T85" s="192" t="s">
        <v>288</v>
      </c>
    </row>
    <row r="86" spans="3:20" x14ac:dyDescent="0.25">
      <c r="J86" s="32" t="s">
        <v>65</v>
      </c>
      <c r="L86" s="32">
        <f t="shared" si="28"/>
        <v>23</v>
      </c>
      <c r="M86" s="32">
        <f t="shared" si="29"/>
        <v>88</v>
      </c>
      <c r="N86" s="195" t="s">
        <v>45</v>
      </c>
      <c r="O86" s="32"/>
      <c r="P86" s="32"/>
      <c r="Q86" s="32"/>
      <c r="T86" s="192" t="s">
        <v>280</v>
      </c>
    </row>
    <row r="87" spans="3:20" x14ac:dyDescent="0.25">
      <c r="C87" s="196" t="s">
        <v>40</v>
      </c>
      <c r="D87" s="31" t="s">
        <v>42</v>
      </c>
      <c r="J87" s="32" t="s">
        <v>66</v>
      </c>
      <c r="L87" s="32">
        <f t="shared" si="28"/>
        <v>24</v>
      </c>
      <c r="M87" s="32">
        <f t="shared" si="29"/>
        <v>89</v>
      </c>
      <c r="T87" s="192" t="s">
        <v>403</v>
      </c>
    </row>
    <row r="88" spans="3:20" x14ac:dyDescent="0.25">
      <c r="C88" s="196" t="s">
        <v>40</v>
      </c>
      <c r="D88" s="31" t="s">
        <v>41</v>
      </c>
      <c r="J88" s="32" t="s">
        <v>67</v>
      </c>
      <c r="L88" s="32">
        <f t="shared" si="28"/>
        <v>25</v>
      </c>
      <c r="M88" s="32">
        <f t="shared" si="29"/>
        <v>90</v>
      </c>
      <c r="T88" s="192" t="s">
        <v>410</v>
      </c>
    </row>
    <row r="89" spans="3:20" x14ac:dyDescent="0.25">
      <c r="J89" s="32" t="s">
        <v>32</v>
      </c>
      <c r="L89" s="32">
        <f t="shared" si="28"/>
        <v>26</v>
      </c>
      <c r="M89" s="32">
        <f t="shared" si="29"/>
        <v>91</v>
      </c>
      <c r="T89" s="192" t="s">
        <v>279</v>
      </c>
    </row>
    <row r="90" spans="3:20" x14ac:dyDescent="0.25">
      <c r="C90" s="31" t="s">
        <v>40</v>
      </c>
      <c r="D90" s="31" t="s">
        <v>46</v>
      </c>
      <c r="J90" s="32" t="s">
        <v>33</v>
      </c>
      <c r="L90" s="32">
        <f t="shared" si="28"/>
        <v>27</v>
      </c>
      <c r="M90" s="32">
        <f t="shared" si="29"/>
        <v>92</v>
      </c>
      <c r="T90" s="192" t="s">
        <v>276</v>
      </c>
    </row>
    <row r="91" spans="3:20" x14ac:dyDescent="0.25">
      <c r="J91" s="32" t="s">
        <v>34</v>
      </c>
      <c r="L91" s="32">
        <f t="shared" si="28"/>
        <v>28</v>
      </c>
      <c r="M91" s="32">
        <f t="shared" si="29"/>
        <v>93</v>
      </c>
      <c r="T91" s="192" t="s">
        <v>74</v>
      </c>
    </row>
    <row r="92" spans="3:20" x14ac:dyDescent="0.25">
      <c r="J92" s="32" t="s">
        <v>175</v>
      </c>
      <c r="L92" s="32">
        <f t="shared" si="28"/>
        <v>29</v>
      </c>
      <c r="M92" s="32">
        <f t="shared" si="29"/>
        <v>94</v>
      </c>
      <c r="T92" s="192" t="s">
        <v>278</v>
      </c>
    </row>
    <row r="93" spans="3:20" x14ac:dyDescent="0.25">
      <c r="J93" s="32" t="s">
        <v>176</v>
      </c>
      <c r="L93" s="32">
        <f t="shared" si="28"/>
        <v>30</v>
      </c>
      <c r="M93" s="32">
        <f t="shared" si="29"/>
        <v>95</v>
      </c>
      <c r="T93" s="192" t="s">
        <v>272</v>
      </c>
    </row>
    <row r="94" spans="3:20" x14ac:dyDescent="0.25">
      <c r="J94" s="32" t="s">
        <v>177</v>
      </c>
      <c r="L94" s="32">
        <f t="shared" si="28"/>
        <v>31</v>
      </c>
      <c r="M94" s="32">
        <f t="shared" si="29"/>
        <v>96</v>
      </c>
      <c r="T94" s="192" t="s">
        <v>274</v>
      </c>
    </row>
    <row r="95" spans="3:20" x14ac:dyDescent="0.25">
      <c r="J95" s="32"/>
      <c r="L95" s="32">
        <f t="shared" si="28"/>
        <v>32</v>
      </c>
      <c r="M95" s="32">
        <f t="shared" si="29"/>
        <v>97</v>
      </c>
      <c r="T95" s="192" t="s">
        <v>277</v>
      </c>
    </row>
    <row r="96" spans="3:20" x14ac:dyDescent="0.25">
      <c r="J96" s="32"/>
      <c r="L96" s="32">
        <f t="shared" si="28"/>
        <v>33</v>
      </c>
      <c r="M96" s="32">
        <f t="shared" si="29"/>
        <v>98</v>
      </c>
      <c r="T96" s="192" t="s">
        <v>281</v>
      </c>
    </row>
    <row r="97" spans="12:20" x14ac:dyDescent="0.25">
      <c r="L97" s="32">
        <f t="shared" si="28"/>
        <v>34</v>
      </c>
      <c r="M97" s="32">
        <f t="shared" si="29"/>
        <v>99</v>
      </c>
      <c r="T97" s="192" t="s">
        <v>273</v>
      </c>
    </row>
    <row r="98" spans="12:20" x14ac:dyDescent="0.25">
      <c r="L98" s="32">
        <f t="shared" si="28"/>
        <v>35</v>
      </c>
      <c r="M98" s="32">
        <f t="shared" si="29"/>
        <v>100</v>
      </c>
      <c r="T98" s="192" t="s">
        <v>270</v>
      </c>
    </row>
    <row r="99" spans="12:20" x14ac:dyDescent="0.25">
      <c r="L99" s="32">
        <f t="shared" si="28"/>
        <v>36</v>
      </c>
      <c r="M99" s="32">
        <f t="shared" si="29"/>
        <v>101</v>
      </c>
      <c r="T99" s="192" t="s">
        <v>407</v>
      </c>
    </row>
    <row r="100" spans="12:20" x14ac:dyDescent="0.25">
      <c r="L100" s="32">
        <f t="shared" si="28"/>
        <v>37</v>
      </c>
      <c r="M100" s="32">
        <f t="shared" si="29"/>
        <v>102</v>
      </c>
      <c r="T100" s="192" t="s">
        <v>107</v>
      </c>
    </row>
    <row r="101" spans="12:20" x14ac:dyDescent="0.25">
      <c r="L101" s="32">
        <f t="shared" si="28"/>
        <v>38</v>
      </c>
      <c r="M101" s="32">
        <f t="shared" si="29"/>
        <v>103</v>
      </c>
      <c r="T101" s="192" t="s">
        <v>75</v>
      </c>
    </row>
    <row r="102" spans="12:20" x14ac:dyDescent="0.25">
      <c r="L102" s="32">
        <f t="shared" si="28"/>
        <v>39</v>
      </c>
      <c r="M102" s="32">
        <f t="shared" si="29"/>
        <v>104</v>
      </c>
      <c r="T102" s="192" t="s">
        <v>76</v>
      </c>
    </row>
    <row r="103" spans="12:20" x14ac:dyDescent="0.25">
      <c r="L103" s="32">
        <f t="shared" si="28"/>
        <v>40</v>
      </c>
      <c r="M103" s="32">
        <f t="shared" si="29"/>
        <v>105</v>
      </c>
      <c r="T103" s="192" t="s">
        <v>404</v>
      </c>
    </row>
    <row r="104" spans="12:20" x14ac:dyDescent="0.25">
      <c r="L104" s="32">
        <f t="shared" si="28"/>
        <v>41</v>
      </c>
      <c r="M104" s="32">
        <f t="shared" si="29"/>
        <v>106</v>
      </c>
      <c r="T104" s="192" t="s">
        <v>283</v>
      </c>
    </row>
    <row r="105" spans="12:20" x14ac:dyDescent="0.25">
      <c r="L105" s="32">
        <f t="shared" si="28"/>
        <v>42</v>
      </c>
      <c r="M105" s="32">
        <f t="shared" si="29"/>
        <v>107</v>
      </c>
      <c r="T105" s="192" t="s">
        <v>77</v>
      </c>
    </row>
    <row r="106" spans="12:20" x14ac:dyDescent="0.25">
      <c r="L106" s="32">
        <f t="shared" si="28"/>
        <v>43</v>
      </c>
      <c r="M106" s="32">
        <f t="shared" si="29"/>
        <v>108</v>
      </c>
      <c r="T106" s="192" t="s">
        <v>78</v>
      </c>
    </row>
    <row r="107" spans="12:20" x14ac:dyDescent="0.25">
      <c r="L107" s="32">
        <f t="shared" si="28"/>
        <v>44</v>
      </c>
      <c r="M107" s="32">
        <f t="shared" si="29"/>
        <v>109</v>
      </c>
      <c r="T107" s="192" t="s">
        <v>79</v>
      </c>
    </row>
    <row r="108" spans="12:20" x14ac:dyDescent="0.25">
      <c r="L108" s="32">
        <f t="shared" si="28"/>
        <v>45</v>
      </c>
      <c r="M108" s="32">
        <f t="shared" si="29"/>
        <v>110</v>
      </c>
      <c r="T108" s="192" t="s">
        <v>80</v>
      </c>
    </row>
    <row r="109" spans="12:20" x14ac:dyDescent="0.25">
      <c r="L109" s="32">
        <f t="shared" si="28"/>
        <v>46</v>
      </c>
      <c r="M109" s="32">
        <f t="shared" si="29"/>
        <v>111</v>
      </c>
      <c r="T109" s="192" t="s">
        <v>405</v>
      </c>
    </row>
    <row r="110" spans="12:20" x14ac:dyDescent="0.25">
      <c r="L110" s="32">
        <f t="shared" si="28"/>
        <v>47</v>
      </c>
      <c r="M110" s="32">
        <f t="shared" si="29"/>
        <v>112</v>
      </c>
      <c r="T110" s="192" t="s">
        <v>81</v>
      </c>
    </row>
    <row r="111" spans="12:20" x14ac:dyDescent="0.25">
      <c r="L111" s="32">
        <f t="shared" si="28"/>
        <v>48</v>
      </c>
      <c r="M111" s="32">
        <f t="shared" si="29"/>
        <v>113</v>
      </c>
      <c r="T111" s="192" t="s">
        <v>413</v>
      </c>
    </row>
    <row r="112" spans="12:20" x14ac:dyDescent="0.25">
      <c r="L112" s="32">
        <f t="shared" si="28"/>
        <v>49</v>
      </c>
      <c r="M112" s="32">
        <f t="shared" si="29"/>
        <v>114</v>
      </c>
      <c r="T112" s="192" t="s">
        <v>416</v>
      </c>
    </row>
    <row r="113" spans="12:20" x14ac:dyDescent="0.25">
      <c r="L113" s="32">
        <f t="shared" si="28"/>
        <v>50</v>
      </c>
      <c r="M113" s="32">
        <f t="shared" si="29"/>
        <v>115</v>
      </c>
      <c r="T113" s="192" t="s">
        <v>82</v>
      </c>
    </row>
    <row r="114" spans="12:20" x14ac:dyDescent="0.25">
      <c r="L114" s="32">
        <f t="shared" si="28"/>
        <v>51</v>
      </c>
      <c r="M114" s="32">
        <f t="shared" si="29"/>
        <v>116</v>
      </c>
      <c r="T114" s="192" t="s">
        <v>406</v>
      </c>
    </row>
    <row r="115" spans="12:20" x14ac:dyDescent="0.25">
      <c r="L115" s="32">
        <f t="shared" si="28"/>
        <v>52</v>
      </c>
      <c r="M115" s="32">
        <f t="shared" si="29"/>
        <v>117</v>
      </c>
      <c r="T115" s="192" t="s">
        <v>83</v>
      </c>
    </row>
    <row r="116" spans="12:20" x14ac:dyDescent="0.25">
      <c r="L116" s="32">
        <f t="shared" si="28"/>
        <v>53</v>
      </c>
      <c r="M116" s="32">
        <f t="shared" si="29"/>
        <v>118</v>
      </c>
      <c r="T116" s="192" t="s">
        <v>290</v>
      </c>
    </row>
    <row r="117" spans="12:20" x14ac:dyDescent="0.25">
      <c r="L117" s="32">
        <f t="shared" si="28"/>
        <v>54</v>
      </c>
      <c r="M117" s="32">
        <f t="shared" si="29"/>
        <v>119</v>
      </c>
      <c r="T117" s="192" t="s">
        <v>286</v>
      </c>
    </row>
    <row r="118" spans="12:20" x14ac:dyDescent="0.25">
      <c r="L118" s="32">
        <f t="shared" si="28"/>
        <v>55</v>
      </c>
      <c r="M118" s="32">
        <f t="shared" si="29"/>
        <v>120</v>
      </c>
      <c r="T118" s="192" t="s">
        <v>275</v>
      </c>
    </row>
    <row r="119" spans="12:20" x14ac:dyDescent="0.25">
      <c r="L119" s="32">
        <f t="shared" si="28"/>
        <v>56</v>
      </c>
      <c r="M119" s="32">
        <f t="shared" si="29"/>
        <v>121</v>
      </c>
      <c r="T119" s="192" t="s">
        <v>282</v>
      </c>
    </row>
    <row r="120" spans="12:20" x14ac:dyDescent="0.25">
      <c r="L120" s="32">
        <f t="shared" si="28"/>
        <v>57</v>
      </c>
      <c r="M120" s="32">
        <f t="shared" si="29"/>
        <v>122</v>
      </c>
      <c r="T120" s="192" t="s">
        <v>395</v>
      </c>
    </row>
    <row r="121" spans="12:20" x14ac:dyDescent="0.25">
      <c r="L121" s="32">
        <f t="shared" si="28"/>
        <v>58</v>
      </c>
      <c r="M121" s="32">
        <f t="shared" si="29"/>
        <v>123</v>
      </c>
      <c r="T121" s="192" t="s">
        <v>84</v>
      </c>
    </row>
    <row r="122" spans="12:20" x14ac:dyDescent="0.25">
      <c r="L122" s="32">
        <f t="shared" si="28"/>
        <v>59</v>
      </c>
      <c r="M122" s="32">
        <f t="shared" si="29"/>
        <v>124</v>
      </c>
    </row>
    <row r="123" spans="12:20" x14ac:dyDescent="0.25">
      <c r="L123" s="32">
        <f t="shared" si="28"/>
        <v>60</v>
      </c>
      <c r="M123" s="32">
        <f t="shared" si="29"/>
        <v>125</v>
      </c>
    </row>
    <row r="124" spans="12:20" x14ac:dyDescent="0.25">
      <c r="L124" s="32">
        <f t="shared" si="28"/>
        <v>61</v>
      </c>
      <c r="M124" s="32">
        <f t="shared" si="29"/>
        <v>126</v>
      </c>
    </row>
    <row r="125" spans="12:20" x14ac:dyDescent="0.25">
      <c r="L125" s="32">
        <f t="shared" si="28"/>
        <v>62</v>
      </c>
      <c r="M125" s="32">
        <f t="shared" si="29"/>
        <v>127</v>
      </c>
    </row>
    <row r="126" spans="12:20" x14ac:dyDescent="0.25">
      <c r="L126" s="32">
        <f t="shared" si="28"/>
        <v>63</v>
      </c>
      <c r="M126" s="32">
        <f t="shared" si="29"/>
        <v>128</v>
      </c>
    </row>
    <row r="127" spans="12:20" x14ac:dyDescent="0.25">
      <c r="L127" s="32">
        <f t="shared" si="28"/>
        <v>64</v>
      </c>
      <c r="M127" s="32">
        <f t="shared" si="29"/>
        <v>129</v>
      </c>
    </row>
    <row r="128" spans="12:20" x14ac:dyDescent="0.25">
      <c r="L128" s="32">
        <f t="shared" si="28"/>
        <v>65</v>
      </c>
      <c r="M128" s="32">
        <f t="shared" si="29"/>
        <v>130</v>
      </c>
    </row>
    <row r="129" spans="12:13" x14ac:dyDescent="0.25">
      <c r="L129" s="32">
        <f t="shared" si="28"/>
        <v>66</v>
      </c>
      <c r="M129" s="32">
        <f t="shared" si="29"/>
        <v>131</v>
      </c>
    </row>
    <row r="130" spans="12:13" x14ac:dyDescent="0.25">
      <c r="L130" s="32">
        <f t="shared" si="28"/>
        <v>67</v>
      </c>
      <c r="M130" s="32">
        <f t="shared" si="29"/>
        <v>132</v>
      </c>
    </row>
    <row r="131" spans="12:13" x14ac:dyDescent="0.25">
      <c r="L131" s="32">
        <f t="shared" si="28"/>
        <v>68</v>
      </c>
      <c r="M131" s="32">
        <f t="shared" si="29"/>
        <v>133</v>
      </c>
    </row>
    <row r="132" spans="12:13" x14ac:dyDescent="0.25">
      <c r="L132" s="32">
        <f t="shared" si="28"/>
        <v>69</v>
      </c>
      <c r="M132" s="32">
        <f t="shared" si="29"/>
        <v>134</v>
      </c>
    </row>
    <row r="133" spans="12:13" x14ac:dyDescent="0.25">
      <c r="L133" s="32">
        <f t="shared" si="28"/>
        <v>70</v>
      </c>
      <c r="M133" s="32">
        <f t="shared" si="29"/>
        <v>135</v>
      </c>
    </row>
    <row r="134" spans="12:13" x14ac:dyDescent="0.25">
      <c r="L134" s="32">
        <f t="shared" si="28"/>
        <v>71</v>
      </c>
      <c r="M134" s="32">
        <f t="shared" si="29"/>
        <v>136</v>
      </c>
    </row>
    <row r="135" spans="12:13" x14ac:dyDescent="0.25">
      <c r="L135" s="32">
        <f t="shared" si="28"/>
        <v>72</v>
      </c>
      <c r="M135" s="32">
        <f t="shared" si="29"/>
        <v>137</v>
      </c>
    </row>
    <row r="136" spans="12:13" x14ac:dyDescent="0.25">
      <c r="L136" s="32">
        <f t="shared" si="28"/>
        <v>73</v>
      </c>
      <c r="M136" s="32">
        <f t="shared" si="29"/>
        <v>138</v>
      </c>
    </row>
    <row r="137" spans="12:13" x14ac:dyDescent="0.25">
      <c r="L137" s="32">
        <f t="shared" si="28"/>
        <v>74</v>
      </c>
      <c r="M137" s="32">
        <f t="shared" si="29"/>
        <v>139</v>
      </c>
    </row>
    <row r="138" spans="12:13" x14ac:dyDescent="0.25">
      <c r="L138" s="32">
        <f t="shared" si="28"/>
        <v>75</v>
      </c>
      <c r="M138" s="32">
        <f t="shared" si="29"/>
        <v>140</v>
      </c>
    </row>
    <row r="139" spans="12:13" x14ac:dyDescent="0.25">
      <c r="L139" s="32">
        <f t="shared" si="28"/>
        <v>76</v>
      </c>
      <c r="M139" s="32">
        <f t="shared" si="29"/>
        <v>141</v>
      </c>
    </row>
    <row r="140" spans="12:13" x14ac:dyDescent="0.25">
      <c r="L140" s="32">
        <f t="shared" si="28"/>
        <v>77</v>
      </c>
      <c r="M140" s="32">
        <f t="shared" si="29"/>
        <v>142</v>
      </c>
    </row>
    <row r="141" spans="12:13" x14ac:dyDescent="0.25">
      <c r="L141" s="32">
        <f t="shared" si="28"/>
        <v>78</v>
      </c>
      <c r="M141" s="32">
        <f t="shared" si="29"/>
        <v>143</v>
      </c>
    </row>
    <row r="142" spans="12:13" x14ac:dyDescent="0.25">
      <c r="L142" s="32">
        <f t="shared" si="28"/>
        <v>79</v>
      </c>
      <c r="M142" s="32">
        <f t="shared" si="29"/>
        <v>144</v>
      </c>
    </row>
    <row r="143" spans="12:13" x14ac:dyDescent="0.25">
      <c r="L143" s="32">
        <f t="shared" si="28"/>
        <v>80</v>
      </c>
      <c r="M143" s="32">
        <f t="shared" si="29"/>
        <v>145</v>
      </c>
    </row>
    <row r="144" spans="12:13" x14ac:dyDescent="0.25">
      <c r="L144" s="32">
        <f t="shared" ref="L144:L203" si="30">L143+1</f>
        <v>81</v>
      </c>
      <c r="M144" s="32">
        <f t="shared" ref="M144:M203" si="31">M143+1</f>
        <v>146</v>
      </c>
    </row>
    <row r="145" spans="12:13" x14ac:dyDescent="0.25">
      <c r="L145" s="32">
        <f t="shared" si="30"/>
        <v>82</v>
      </c>
      <c r="M145" s="32">
        <f t="shared" si="31"/>
        <v>147</v>
      </c>
    </row>
    <row r="146" spans="12:13" x14ac:dyDescent="0.25">
      <c r="L146" s="32">
        <f t="shared" si="30"/>
        <v>83</v>
      </c>
      <c r="M146" s="32">
        <f t="shared" si="31"/>
        <v>148</v>
      </c>
    </row>
    <row r="147" spans="12:13" x14ac:dyDescent="0.25">
      <c r="L147" s="32">
        <f t="shared" si="30"/>
        <v>84</v>
      </c>
      <c r="M147" s="32">
        <f t="shared" si="31"/>
        <v>149</v>
      </c>
    </row>
    <row r="148" spans="12:13" x14ac:dyDescent="0.25">
      <c r="L148" s="32">
        <f t="shared" si="30"/>
        <v>85</v>
      </c>
      <c r="M148" s="32">
        <f t="shared" si="31"/>
        <v>150</v>
      </c>
    </row>
    <row r="149" spans="12:13" x14ac:dyDescent="0.25">
      <c r="L149" s="32">
        <f t="shared" si="30"/>
        <v>86</v>
      </c>
      <c r="M149" s="32">
        <f t="shared" si="31"/>
        <v>151</v>
      </c>
    </row>
    <row r="150" spans="12:13" x14ac:dyDescent="0.25">
      <c r="L150" s="32">
        <f t="shared" si="30"/>
        <v>87</v>
      </c>
      <c r="M150" s="32">
        <f t="shared" si="31"/>
        <v>152</v>
      </c>
    </row>
    <row r="151" spans="12:13" x14ac:dyDescent="0.25">
      <c r="L151" s="32">
        <f t="shared" si="30"/>
        <v>88</v>
      </c>
      <c r="M151" s="32">
        <f t="shared" si="31"/>
        <v>153</v>
      </c>
    </row>
    <row r="152" spans="12:13" x14ac:dyDescent="0.25">
      <c r="L152" s="32">
        <f t="shared" si="30"/>
        <v>89</v>
      </c>
      <c r="M152" s="32">
        <f t="shared" si="31"/>
        <v>154</v>
      </c>
    </row>
    <row r="153" spans="12:13" x14ac:dyDescent="0.25">
      <c r="L153" s="32">
        <f t="shared" si="30"/>
        <v>90</v>
      </c>
      <c r="M153" s="32">
        <f t="shared" si="31"/>
        <v>155</v>
      </c>
    </row>
    <row r="154" spans="12:13" x14ac:dyDescent="0.25">
      <c r="L154" s="32">
        <f t="shared" si="30"/>
        <v>91</v>
      </c>
      <c r="M154" s="32">
        <f t="shared" si="31"/>
        <v>156</v>
      </c>
    </row>
    <row r="155" spans="12:13" x14ac:dyDescent="0.25">
      <c r="L155" s="32">
        <f t="shared" si="30"/>
        <v>92</v>
      </c>
      <c r="M155" s="32">
        <f t="shared" si="31"/>
        <v>157</v>
      </c>
    </row>
    <row r="156" spans="12:13" x14ac:dyDescent="0.25">
      <c r="L156" s="32">
        <f t="shared" si="30"/>
        <v>93</v>
      </c>
      <c r="M156" s="32">
        <f t="shared" si="31"/>
        <v>158</v>
      </c>
    </row>
    <row r="157" spans="12:13" x14ac:dyDescent="0.25">
      <c r="L157" s="32">
        <f t="shared" si="30"/>
        <v>94</v>
      </c>
      <c r="M157" s="32">
        <f t="shared" si="31"/>
        <v>159</v>
      </c>
    </row>
    <row r="158" spans="12:13" x14ac:dyDescent="0.25">
      <c r="L158" s="32">
        <f t="shared" si="30"/>
        <v>95</v>
      </c>
      <c r="M158" s="32">
        <f t="shared" si="31"/>
        <v>160</v>
      </c>
    </row>
    <row r="159" spans="12:13" x14ac:dyDescent="0.25">
      <c r="L159" s="32">
        <f t="shared" si="30"/>
        <v>96</v>
      </c>
      <c r="M159" s="32">
        <f t="shared" si="31"/>
        <v>161</v>
      </c>
    </row>
    <row r="160" spans="12:13" x14ac:dyDescent="0.25">
      <c r="L160" s="32">
        <f t="shared" si="30"/>
        <v>97</v>
      </c>
      <c r="M160" s="32">
        <f t="shared" si="31"/>
        <v>162</v>
      </c>
    </row>
    <row r="161" spans="12:13" x14ac:dyDescent="0.25">
      <c r="L161" s="32">
        <f t="shared" si="30"/>
        <v>98</v>
      </c>
      <c r="M161" s="32">
        <f t="shared" si="31"/>
        <v>163</v>
      </c>
    </row>
    <row r="162" spans="12:13" x14ac:dyDescent="0.25">
      <c r="L162" s="32">
        <f t="shared" si="30"/>
        <v>99</v>
      </c>
      <c r="M162" s="32">
        <f t="shared" si="31"/>
        <v>164</v>
      </c>
    </row>
    <row r="163" spans="12:13" x14ac:dyDescent="0.25">
      <c r="L163" s="32">
        <f t="shared" si="30"/>
        <v>100</v>
      </c>
      <c r="M163" s="32">
        <f t="shared" si="31"/>
        <v>165</v>
      </c>
    </row>
    <row r="164" spans="12:13" x14ac:dyDescent="0.25">
      <c r="L164" s="32">
        <f t="shared" si="30"/>
        <v>101</v>
      </c>
      <c r="M164" s="32">
        <f t="shared" si="31"/>
        <v>166</v>
      </c>
    </row>
    <row r="165" spans="12:13" x14ac:dyDescent="0.25">
      <c r="L165" s="32">
        <f t="shared" si="30"/>
        <v>102</v>
      </c>
      <c r="M165" s="32">
        <f t="shared" si="31"/>
        <v>167</v>
      </c>
    </row>
    <row r="166" spans="12:13" x14ac:dyDescent="0.25">
      <c r="L166" s="32">
        <f t="shared" si="30"/>
        <v>103</v>
      </c>
      <c r="M166" s="32">
        <f t="shared" si="31"/>
        <v>168</v>
      </c>
    </row>
    <row r="167" spans="12:13" x14ac:dyDescent="0.25">
      <c r="L167" s="32">
        <f t="shared" si="30"/>
        <v>104</v>
      </c>
      <c r="M167" s="32">
        <f t="shared" si="31"/>
        <v>169</v>
      </c>
    </row>
    <row r="168" spans="12:13" x14ac:dyDescent="0.25">
      <c r="L168" s="32">
        <f t="shared" si="30"/>
        <v>105</v>
      </c>
      <c r="M168" s="32">
        <f t="shared" si="31"/>
        <v>170</v>
      </c>
    </row>
    <row r="169" spans="12:13" x14ac:dyDescent="0.25">
      <c r="L169" s="32">
        <f t="shared" si="30"/>
        <v>106</v>
      </c>
      <c r="M169" s="32">
        <f t="shared" si="31"/>
        <v>171</v>
      </c>
    </row>
    <row r="170" spans="12:13" x14ac:dyDescent="0.25">
      <c r="L170" s="32">
        <f t="shared" si="30"/>
        <v>107</v>
      </c>
      <c r="M170" s="32">
        <f t="shared" si="31"/>
        <v>172</v>
      </c>
    </row>
    <row r="171" spans="12:13" x14ac:dyDescent="0.25">
      <c r="L171" s="32">
        <f t="shared" si="30"/>
        <v>108</v>
      </c>
      <c r="M171" s="32">
        <f t="shared" si="31"/>
        <v>173</v>
      </c>
    </row>
    <row r="172" spans="12:13" x14ac:dyDescent="0.25">
      <c r="L172" s="32">
        <f t="shared" si="30"/>
        <v>109</v>
      </c>
      <c r="M172" s="32">
        <f t="shared" si="31"/>
        <v>174</v>
      </c>
    </row>
    <row r="173" spans="12:13" x14ac:dyDescent="0.25">
      <c r="L173" s="32">
        <f t="shared" si="30"/>
        <v>110</v>
      </c>
      <c r="M173" s="32">
        <f t="shared" si="31"/>
        <v>175</v>
      </c>
    </row>
    <row r="174" spans="12:13" x14ac:dyDescent="0.25">
      <c r="L174" s="32">
        <f t="shared" si="30"/>
        <v>111</v>
      </c>
      <c r="M174" s="32">
        <f t="shared" si="31"/>
        <v>176</v>
      </c>
    </row>
    <row r="175" spans="12:13" x14ac:dyDescent="0.25">
      <c r="L175" s="32">
        <f t="shared" si="30"/>
        <v>112</v>
      </c>
      <c r="M175" s="32">
        <f t="shared" si="31"/>
        <v>177</v>
      </c>
    </row>
    <row r="176" spans="12:13" x14ac:dyDescent="0.25">
      <c r="L176" s="32">
        <f t="shared" si="30"/>
        <v>113</v>
      </c>
      <c r="M176" s="32">
        <f t="shared" si="31"/>
        <v>178</v>
      </c>
    </row>
    <row r="177" spans="12:13" x14ac:dyDescent="0.25">
      <c r="L177" s="32">
        <f t="shared" si="30"/>
        <v>114</v>
      </c>
      <c r="M177" s="32">
        <f t="shared" si="31"/>
        <v>179</v>
      </c>
    </row>
    <row r="178" spans="12:13" x14ac:dyDescent="0.25">
      <c r="L178" s="32">
        <f t="shared" si="30"/>
        <v>115</v>
      </c>
      <c r="M178" s="32">
        <f t="shared" si="31"/>
        <v>180</v>
      </c>
    </row>
    <row r="179" spans="12:13" x14ac:dyDescent="0.25">
      <c r="L179" s="32">
        <f t="shared" si="30"/>
        <v>116</v>
      </c>
      <c r="M179" s="32">
        <f t="shared" si="31"/>
        <v>181</v>
      </c>
    </row>
    <row r="180" spans="12:13" x14ac:dyDescent="0.25">
      <c r="L180" s="32">
        <f t="shared" si="30"/>
        <v>117</v>
      </c>
      <c r="M180" s="32">
        <f t="shared" si="31"/>
        <v>182</v>
      </c>
    </row>
    <row r="181" spans="12:13" x14ac:dyDescent="0.25">
      <c r="L181" s="32">
        <f t="shared" si="30"/>
        <v>118</v>
      </c>
      <c r="M181" s="32">
        <f t="shared" si="31"/>
        <v>183</v>
      </c>
    </row>
    <row r="182" spans="12:13" x14ac:dyDescent="0.25">
      <c r="L182" s="32">
        <f t="shared" si="30"/>
        <v>119</v>
      </c>
      <c r="M182" s="32">
        <f t="shared" si="31"/>
        <v>184</v>
      </c>
    </row>
    <row r="183" spans="12:13" x14ac:dyDescent="0.25">
      <c r="L183" s="32">
        <f t="shared" si="30"/>
        <v>120</v>
      </c>
      <c r="M183" s="32">
        <f t="shared" si="31"/>
        <v>185</v>
      </c>
    </row>
    <row r="184" spans="12:13" x14ac:dyDescent="0.25">
      <c r="L184" s="32">
        <f t="shared" si="30"/>
        <v>121</v>
      </c>
      <c r="M184" s="32">
        <f t="shared" si="31"/>
        <v>186</v>
      </c>
    </row>
    <row r="185" spans="12:13" x14ac:dyDescent="0.25">
      <c r="L185" s="32">
        <f t="shared" si="30"/>
        <v>122</v>
      </c>
      <c r="M185" s="32">
        <f t="shared" si="31"/>
        <v>187</v>
      </c>
    </row>
    <row r="186" spans="12:13" x14ac:dyDescent="0.25">
      <c r="L186" s="32">
        <f t="shared" si="30"/>
        <v>123</v>
      </c>
      <c r="M186" s="32">
        <f t="shared" si="31"/>
        <v>188</v>
      </c>
    </row>
    <row r="187" spans="12:13" x14ac:dyDescent="0.25">
      <c r="L187" s="32">
        <f t="shared" si="30"/>
        <v>124</v>
      </c>
      <c r="M187" s="32">
        <f t="shared" si="31"/>
        <v>189</v>
      </c>
    </row>
    <row r="188" spans="12:13" x14ac:dyDescent="0.25">
      <c r="L188" s="32">
        <f t="shared" si="30"/>
        <v>125</v>
      </c>
      <c r="M188" s="32">
        <f t="shared" si="31"/>
        <v>190</v>
      </c>
    </row>
    <row r="189" spans="12:13" x14ac:dyDescent="0.25">
      <c r="L189" s="32">
        <f t="shared" si="30"/>
        <v>126</v>
      </c>
      <c r="M189" s="32">
        <f t="shared" si="31"/>
        <v>191</v>
      </c>
    </row>
    <row r="190" spans="12:13" x14ac:dyDescent="0.25">
      <c r="L190" s="32">
        <f t="shared" si="30"/>
        <v>127</v>
      </c>
      <c r="M190" s="32">
        <f t="shared" si="31"/>
        <v>192</v>
      </c>
    </row>
    <row r="191" spans="12:13" x14ac:dyDescent="0.25">
      <c r="L191" s="32">
        <f t="shared" si="30"/>
        <v>128</v>
      </c>
      <c r="M191" s="32">
        <f t="shared" si="31"/>
        <v>193</v>
      </c>
    </row>
    <row r="192" spans="12:13" x14ac:dyDescent="0.25">
      <c r="L192" s="32">
        <f t="shared" si="30"/>
        <v>129</v>
      </c>
      <c r="M192" s="32">
        <f t="shared" si="31"/>
        <v>194</v>
      </c>
    </row>
    <row r="193" spans="12:13" x14ac:dyDescent="0.25">
      <c r="L193" s="32">
        <f t="shared" si="30"/>
        <v>130</v>
      </c>
      <c r="M193" s="32">
        <f t="shared" si="31"/>
        <v>195</v>
      </c>
    </row>
    <row r="194" spans="12:13" x14ac:dyDescent="0.25">
      <c r="L194" s="32">
        <f t="shared" si="30"/>
        <v>131</v>
      </c>
      <c r="M194" s="32">
        <f t="shared" si="31"/>
        <v>196</v>
      </c>
    </row>
    <row r="195" spans="12:13" x14ac:dyDescent="0.25">
      <c r="L195" s="32">
        <f t="shared" si="30"/>
        <v>132</v>
      </c>
      <c r="M195" s="32">
        <f t="shared" si="31"/>
        <v>197</v>
      </c>
    </row>
    <row r="196" spans="12:13" x14ac:dyDescent="0.25">
      <c r="L196" s="32">
        <f t="shared" si="30"/>
        <v>133</v>
      </c>
      <c r="M196" s="32">
        <f t="shared" si="31"/>
        <v>198</v>
      </c>
    </row>
    <row r="197" spans="12:13" x14ac:dyDescent="0.25">
      <c r="L197" s="32">
        <f t="shared" si="30"/>
        <v>134</v>
      </c>
      <c r="M197" s="32">
        <f t="shared" si="31"/>
        <v>199</v>
      </c>
    </row>
    <row r="198" spans="12:13" x14ac:dyDescent="0.25">
      <c r="L198" s="32">
        <f t="shared" si="30"/>
        <v>135</v>
      </c>
      <c r="M198" s="32">
        <f t="shared" si="31"/>
        <v>200</v>
      </c>
    </row>
    <row r="199" spans="12:13" x14ac:dyDescent="0.25">
      <c r="L199" s="32">
        <f t="shared" si="30"/>
        <v>136</v>
      </c>
      <c r="M199" s="32">
        <f t="shared" si="31"/>
        <v>201</v>
      </c>
    </row>
    <row r="200" spans="12:13" x14ac:dyDescent="0.25">
      <c r="L200" s="32">
        <f t="shared" si="30"/>
        <v>137</v>
      </c>
      <c r="M200" s="32">
        <f t="shared" si="31"/>
        <v>202</v>
      </c>
    </row>
    <row r="201" spans="12:13" x14ac:dyDescent="0.25">
      <c r="L201" s="32">
        <f t="shared" si="30"/>
        <v>138</v>
      </c>
      <c r="M201" s="32">
        <f t="shared" si="31"/>
        <v>203</v>
      </c>
    </row>
    <row r="202" spans="12:13" x14ac:dyDescent="0.25">
      <c r="L202" s="32">
        <f t="shared" si="30"/>
        <v>139</v>
      </c>
      <c r="M202" s="32">
        <f t="shared" si="31"/>
        <v>204</v>
      </c>
    </row>
    <row r="203" spans="12:13" x14ac:dyDescent="0.25">
      <c r="L203" s="32">
        <f t="shared" si="30"/>
        <v>140</v>
      </c>
      <c r="M203" s="32">
        <f t="shared" si="31"/>
        <v>205</v>
      </c>
    </row>
    <row r="530" spans="22:86" s="109" customFormat="1" x14ac:dyDescent="0.25"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1"/>
      <c r="BQ530" s="31"/>
      <c r="BR530" s="31"/>
      <c r="BS530" s="31"/>
      <c r="BT530" s="31"/>
      <c r="BU530" s="31"/>
      <c r="BV530" s="31"/>
      <c r="BW530" s="31"/>
      <c r="BX530" s="31"/>
      <c r="BY530" s="31"/>
      <c r="BZ530" s="31"/>
      <c r="CA530" s="31"/>
      <c r="CB530" s="31"/>
      <c r="CC530" s="31"/>
      <c r="CD530" s="31"/>
      <c r="CE530" s="31"/>
      <c r="CF530" s="31"/>
      <c r="CG530" s="31"/>
      <c r="CH530" s="31"/>
    </row>
    <row r="531" spans="22:86" s="109" customFormat="1" x14ac:dyDescent="0.25"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1"/>
      <c r="BQ531" s="31"/>
      <c r="BR531" s="31"/>
      <c r="BS531" s="31"/>
      <c r="BT531" s="31"/>
      <c r="BU531" s="31"/>
      <c r="BV531" s="31"/>
      <c r="BW531" s="31"/>
      <c r="BX531" s="31"/>
      <c r="BY531" s="31"/>
      <c r="BZ531" s="31"/>
      <c r="CA531" s="31"/>
      <c r="CB531" s="31"/>
      <c r="CC531" s="31"/>
      <c r="CD531" s="31"/>
      <c r="CE531" s="31"/>
      <c r="CF531" s="31"/>
      <c r="CG531" s="31"/>
      <c r="CH531" s="31"/>
    </row>
    <row r="532" spans="22:86" s="109" customFormat="1" x14ac:dyDescent="0.25"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1"/>
      <c r="BQ532" s="31"/>
      <c r="BR532" s="31"/>
      <c r="BS532" s="31"/>
      <c r="BT532" s="31"/>
      <c r="BU532" s="31"/>
      <c r="BV532" s="31"/>
      <c r="BW532" s="31"/>
      <c r="BX532" s="31"/>
      <c r="BY532" s="31"/>
      <c r="BZ532" s="31"/>
      <c r="CA532" s="31"/>
      <c r="CB532" s="31"/>
      <c r="CC532" s="31"/>
      <c r="CD532" s="31"/>
      <c r="CE532" s="31"/>
      <c r="CF532" s="31"/>
      <c r="CG532" s="31"/>
      <c r="CH532" s="31"/>
    </row>
    <row r="533" spans="22:86" s="109" customFormat="1" x14ac:dyDescent="0.25"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1"/>
      <c r="BQ533" s="31"/>
      <c r="BR533" s="31"/>
      <c r="BS533" s="31"/>
      <c r="BT533" s="31"/>
      <c r="BU533" s="31"/>
      <c r="BV533" s="31"/>
      <c r="BW533" s="31"/>
      <c r="BX533" s="31"/>
      <c r="BY533" s="31"/>
      <c r="BZ533" s="31"/>
      <c r="CA533" s="31"/>
      <c r="CB533" s="31"/>
      <c r="CC533" s="31"/>
      <c r="CD533" s="31"/>
      <c r="CE533" s="31"/>
      <c r="CF533" s="31"/>
      <c r="CG533" s="31"/>
      <c r="CH533" s="31"/>
    </row>
    <row r="534" spans="22:86" s="109" customFormat="1" x14ac:dyDescent="0.25"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1"/>
      <c r="BQ534" s="31"/>
      <c r="BR534" s="31"/>
      <c r="BS534" s="31"/>
      <c r="BT534" s="31"/>
      <c r="BU534" s="31"/>
      <c r="BV534" s="31"/>
      <c r="BW534" s="31"/>
      <c r="BX534" s="31"/>
      <c r="BY534" s="31"/>
      <c r="BZ534" s="31"/>
      <c r="CA534" s="31"/>
      <c r="CB534" s="31"/>
      <c r="CC534" s="31"/>
      <c r="CD534" s="31"/>
      <c r="CE534" s="31"/>
      <c r="CF534" s="31"/>
      <c r="CG534" s="31"/>
      <c r="CH534" s="31"/>
    </row>
    <row r="535" spans="22:86" s="109" customFormat="1" x14ac:dyDescent="0.25"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1"/>
      <c r="BQ535" s="31"/>
      <c r="BR535" s="31"/>
      <c r="BS535" s="31"/>
      <c r="BT535" s="31"/>
      <c r="BU535" s="31"/>
      <c r="BV535" s="31"/>
      <c r="BW535" s="31"/>
      <c r="BX535" s="31"/>
      <c r="BY535" s="31"/>
      <c r="BZ535" s="31"/>
      <c r="CA535" s="31"/>
      <c r="CB535" s="31"/>
      <c r="CC535" s="31"/>
      <c r="CD535" s="31"/>
      <c r="CE535" s="31"/>
      <c r="CF535" s="31"/>
      <c r="CG535" s="31"/>
      <c r="CH535" s="31"/>
    </row>
    <row r="536" spans="22:86" s="109" customFormat="1" x14ac:dyDescent="0.25"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</row>
    <row r="537" spans="22:86" s="109" customFormat="1" x14ac:dyDescent="0.25"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</row>
    <row r="538" spans="22:86" s="109" customFormat="1" x14ac:dyDescent="0.25"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</row>
    <row r="539" spans="22:86" s="109" customFormat="1" x14ac:dyDescent="0.25"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</row>
    <row r="540" spans="22:86" s="109" customFormat="1" x14ac:dyDescent="0.25"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</row>
    <row r="541" spans="22:86" s="109" customFormat="1" x14ac:dyDescent="0.25"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</row>
    <row r="542" spans="22:86" s="109" customFormat="1" x14ac:dyDescent="0.25"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</row>
    <row r="543" spans="22:86" s="109" customFormat="1" x14ac:dyDescent="0.25"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</row>
    <row r="544" spans="22:86" s="109" customFormat="1" x14ac:dyDescent="0.25"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</row>
    <row r="545" spans="22:86" s="109" customFormat="1" x14ac:dyDescent="0.25"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</row>
    <row r="546" spans="22:86" s="109" customFormat="1" x14ac:dyDescent="0.25"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</row>
    <row r="547" spans="22:86" s="109" customFormat="1" x14ac:dyDescent="0.25"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</row>
    <row r="548" spans="22:86" s="109" customFormat="1" x14ac:dyDescent="0.25"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</row>
    <row r="549" spans="22:86" s="109" customFormat="1" x14ac:dyDescent="0.25"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</row>
    <row r="550" spans="22:86" s="109" customFormat="1" x14ac:dyDescent="0.25"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</row>
    <row r="551" spans="22:86" s="109" customFormat="1" x14ac:dyDescent="0.25"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</row>
    <row r="552" spans="22:86" s="109" customFormat="1" x14ac:dyDescent="0.25"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</row>
    <row r="553" spans="22:86" s="109" customFormat="1" x14ac:dyDescent="0.25"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</row>
    <row r="554" spans="22:86" s="109" customFormat="1" x14ac:dyDescent="0.25"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</row>
    <row r="555" spans="22:86" s="109" customFormat="1" x14ac:dyDescent="0.25"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</row>
    <row r="556" spans="22:86" s="109" customFormat="1" x14ac:dyDescent="0.25"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</row>
    <row r="557" spans="22:86" s="109" customFormat="1" x14ac:dyDescent="0.25"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</row>
    <row r="558" spans="22:86" s="109" customFormat="1" x14ac:dyDescent="0.25"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</row>
    <row r="559" spans="22:86" s="109" customFormat="1" x14ac:dyDescent="0.25"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</row>
    <row r="560" spans="22:86" s="109" customFormat="1" x14ac:dyDescent="0.25"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</row>
    <row r="561" spans="20:86" s="109" customFormat="1" x14ac:dyDescent="0.25"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</row>
    <row r="562" spans="20:86" s="109" customFormat="1" x14ac:dyDescent="0.25"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</row>
    <row r="563" spans="20:86" s="109" customFormat="1" x14ac:dyDescent="0.25"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</row>
    <row r="564" spans="20:86" s="109" customFormat="1" x14ac:dyDescent="0.25"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</row>
    <row r="565" spans="20:86" s="109" customFormat="1" x14ac:dyDescent="0.25"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</row>
    <row r="566" spans="20:86" s="109" customFormat="1" x14ac:dyDescent="0.25"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</row>
    <row r="567" spans="20:86" s="109" customFormat="1" x14ac:dyDescent="0.25"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</row>
    <row r="568" spans="20:86" s="109" customFormat="1" x14ac:dyDescent="0.25"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</row>
    <row r="569" spans="20:86" s="109" customFormat="1" x14ac:dyDescent="0.25"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</row>
    <row r="570" spans="20:86" s="109" customFormat="1" x14ac:dyDescent="0.25"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</row>
    <row r="571" spans="20:86" s="109" customFormat="1" x14ac:dyDescent="0.25"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</row>
    <row r="572" spans="20:86" s="109" customFormat="1" x14ac:dyDescent="0.25"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</row>
    <row r="573" spans="20:86" s="109" customFormat="1" x14ac:dyDescent="0.25"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</row>
    <row r="574" spans="20:86" s="109" customFormat="1" x14ac:dyDescent="0.25"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</row>
    <row r="575" spans="20:86" x14ac:dyDescent="0.25">
      <c r="T575" s="109"/>
    </row>
    <row r="1048558" hidden="1" x14ac:dyDescent="0.25"/>
  </sheetData>
  <sheetProtection password="C296" sheet="1" objects="1" scenarios="1" selectLockedCells="1" autoFilter="0"/>
  <mergeCells count="23">
    <mergeCell ref="T7:U7"/>
    <mergeCell ref="Y19:AA19"/>
    <mergeCell ref="E11:G11"/>
    <mergeCell ref="E12:G12"/>
    <mergeCell ref="E13:G13"/>
    <mergeCell ref="E14:G14"/>
    <mergeCell ref="D18:U18"/>
    <mergeCell ref="I16:U16"/>
    <mergeCell ref="J13:L13"/>
    <mergeCell ref="J14:L14"/>
    <mergeCell ref="Q11:U14"/>
    <mergeCell ref="E7:G7"/>
    <mergeCell ref="L3:N3"/>
    <mergeCell ref="J7:L7"/>
    <mergeCell ref="J11:L11"/>
    <mergeCell ref="J12:L12"/>
    <mergeCell ref="H7:I7"/>
    <mergeCell ref="H8:I8"/>
    <mergeCell ref="E8:G8"/>
    <mergeCell ref="M8:N8"/>
    <mergeCell ref="Q8:U8"/>
    <mergeCell ref="M7:N7"/>
    <mergeCell ref="Q7:R7"/>
  </mergeCells>
  <conditionalFormatting sqref="H22:H50">
    <cfRule type="expression" dxfId="130" priority="206">
      <formula>$H22=$H$82</formula>
    </cfRule>
  </conditionalFormatting>
  <conditionalFormatting sqref="H22:I71 K22:K71 O22:O71 R22:U71">
    <cfRule type="expression" dxfId="129" priority="214">
      <formula>$AT22=1</formula>
    </cfRule>
    <cfRule type="expression" dxfId="128" priority="215">
      <formula>$AT22=2</formula>
    </cfRule>
    <cfRule type="expression" dxfId="127" priority="216">
      <formula>$AT22=3</formula>
    </cfRule>
    <cfRule type="expression" dxfId="126" priority="217">
      <formula>$AT22=4</formula>
    </cfRule>
    <cfRule type="expression" dxfId="125" priority="218">
      <formula>$AT22=5</formula>
    </cfRule>
    <cfRule type="expression" dxfId="124" priority="219">
      <formula>$AT22=6</formula>
    </cfRule>
    <cfRule type="expression" dxfId="123" priority="220">
      <formula>$AT22=7</formula>
    </cfRule>
    <cfRule type="expression" dxfId="122" priority="221">
      <formula>$AT22=8</formula>
    </cfRule>
    <cfRule type="expression" dxfId="121" priority="223">
      <formula>$AT22=10</formula>
    </cfRule>
    <cfRule type="expression" dxfId="120" priority="224">
      <formula>$AT22=11</formula>
    </cfRule>
    <cfRule type="expression" dxfId="119" priority="225">
      <formula>$AT22=12</formula>
    </cfRule>
    <cfRule type="expression" dxfId="118" priority="226">
      <formula>$AT22=13</formula>
    </cfRule>
    <cfRule type="expression" dxfId="117" priority="227">
      <formula>$AT22=14</formula>
    </cfRule>
    <cfRule type="expression" dxfId="116" priority="229">
      <formula>$AT22=15</formula>
    </cfRule>
    <cfRule type="expression" dxfId="115" priority="243">
      <formula>$AT22=16</formula>
    </cfRule>
  </conditionalFormatting>
  <conditionalFormatting sqref="H22:I71 K22:K71 O22:O71 R22:U71">
    <cfRule type="expression" dxfId="114" priority="222">
      <formula>$AT22=9</formula>
    </cfRule>
  </conditionalFormatting>
  <conditionalFormatting sqref="F22:G71">
    <cfRule type="expression" dxfId="113" priority="184">
      <formula>$AT22=1</formula>
    </cfRule>
    <cfRule type="expression" dxfId="112" priority="185">
      <formula>$AT22=2</formula>
    </cfRule>
    <cfRule type="expression" dxfId="111" priority="186">
      <formula>$AT22=3</formula>
    </cfRule>
    <cfRule type="expression" dxfId="110" priority="187">
      <formula>$AT22=4</formula>
    </cfRule>
    <cfRule type="expression" dxfId="109" priority="188">
      <formula>$AT22=5</formula>
    </cfRule>
    <cfRule type="expression" dxfId="108" priority="189">
      <formula>$AT22=6</formula>
    </cfRule>
    <cfRule type="expression" dxfId="107" priority="190">
      <formula>$AT22=7</formula>
    </cfRule>
    <cfRule type="expression" dxfId="106" priority="191">
      <formula>$AT22=8</formula>
    </cfRule>
    <cfRule type="expression" dxfId="105" priority="193">
      <formula>$AT22=10</formula>
    </cfRule>
    <cfRule type="expression" dxfId="104" priority="194">
      <formula>$AT22=11</formula>
    </cfRule>
    <cfRule type="expression" dxfId="103" priority="195">
      <formula>$AT22=12</formula>
    </cfRule>
    <cfRule type="expression" dxfId="102" priority="196">
      <formula>$AT22=13</formula>
    </cfRule>
    <cfRule type="expression" dxfId="101" priority="197">
      <formula>$AT22=14</formula>
    </cfRule>
    <cfRule type="expression" dxfId="100" priority="198">
      <formula>$AT22=15</formula>
    </cfRule>
    <cfRule type="expression" dxfId="99" priority="199">
      <formula>$AT22=16</formula>
    </cfRule>
  </conditionalFormatting>
  <conditionalFormatting sqref="F22:G71">
    <cfRule type="expression" dxfId="98" priority="192">
      <formula>$AT22=9</formula>
    </cfRule>
  </conditionalFormatting>
  <conditionalFormatting sqref="J22:J71">
    <cfRule type="expression" dxfId="97" priority="166">
      <formula>$AT22=1</formula>
    </cfRule>
    <cfRule type="expression" dxfId="96" priority="167">
      <formula>$AT22=2</formula>
    </cfRule>
    <cfRule type="expression" dxfId="95" priority="168">
      <formula>$AT22=3</formula>
    </cfRule>
    <cfRule type="expression" dxfId="94" priority="169">
      <formula>$AT22=4</formula>
    </cfRule>
    <cfRule type="expression" dxfId="93" priority="170">
      <formula>$AT22=5</formula>
    </cfRule>
    <cfRule type="expression" dxfId="92" priority="171">
      <formula>$AT22=6</formula>
    </cfRule>
    <cfRule type="expression" dxfId="91" priority="172">
      <formula>$AT22=7</formula>
    </cfRule>
    <cfRule type="expression" dxfId="90" priority="173">
      <formula>$AT22=8</formula>
    </cfRule>
    <cfRule type="expression" dxfId="89" priority="175">
      <formula>$AT22=10</formula>
    </cfRule>
    <cfRule type="expression" dxfId="88" priority="176">
      <formula>$AT22=11</formula>
    </cfRule>
    <cfRule type="expression" dxfId="87" priority="177">
      <formula>$AT22=12</formula>
    </cfRule>
    <cfRule type="expression" dxfId="86" priority="178">
      <formula>$AT22=13</formula>
    </cfRule>
    <cfRule type="expression" dxfId="85" priority="179">
      <formula>$AT22=14</formula>
    </cfRule>
    <cfRule type="expression" dxfId="84" priority="180">
      <formula>$AT22=15</formula>
    </cfRule>
    <cfRule type="expression" dxfId="83" priority="181">
      <formula>$AT22=16</formula>
    </cfRule>
  </conditionalFormatting>
  <conditionalFormatting sqref="J22:J71">
    <cfRule type="expression" dxfId="82" priority="174">
      <formula>$AT22=9</formula>
    </cfRule>
  </conditionalFormatting>
  <conditionalFormatting sqref="L22:M71">
    <cfRule type="expression" dxfId="81" priority="150">
      <formula>$AT22=1</formula>
    </cfRule>
    <cfRule type="expression" dxfId="80" priority="151">
      <formula>$AT22=2</formula>
    </cfRule>
    <cfRule type="expression" dxfId="79" priority="152">
      <formula>$AT22=3</formula>
    </cfRule>
    <cfRule type="expression" dxfId="78" priority="153">
      <formula>$AT22=4</formula>
    </cfRule>
    <cfRule type="expression" dxfId="77" priority="154">
      <formula>$AT22=5</formula>
    </cfRule>
    <cfRule type="expression" dxfId="76" priority="155">
      <formula>$AT22=6</formula>
    </cfRule>
    <cfRule type="expression" dxfId="75" priority="156">
      <formula>$AT22=7</formula>
    </cfRule>
    <cfRule type="expression" dxfId="74" priority="157">
      <formula>$AT22=8</formula>
    </cfRule>
    <cfRule type="expression" dxfId="73" priority="159">
      <formula>$AT22=10</formula>
    </cfRule>
    <cfRule type="expression" dxfId="72" priority="160">
      <formula>$AT22=11</formula>
    </cfRule>
    <cfRule type="expression" dxfId="71" priority="161">
      <formula>$AT22=12</formula>
    </cfRule>
    <cfRule type="expression" dxfId="70" priority="162">
      <formula>$AT22=13</formula>
    </cfRule>
    <cfRule type="expression" dxfId="69" priority="163">
      <formula>$AT22=14</formula>
    </cfRule>
    <cfRule type="expression" dxfId="68" priority="164">
      <formula>$AT22=15</formula>
    </cfRule>
    <cfRule type="expression" dxfId="67" priority="165">
      <formula>$AT22=16</formula>
    </cfRule>
  </conditionalFormatting>
  <conditionalFormatting sqref="L22:M71">
    <cfRule type="expression" dxfId="66" priority="158">
      <formula>$AT22=9</formula>
    </cfRule>
  </conditionalFormatting>
  <conditionalFormatting sqref="P22:Q71 N22:N71">
    <cfRule type="expression" dxfId="65" priority="134">
      <formula>$AT22=1</formula>
    </cfRule>
    <cfRule type="expression" dxfId="64" priority="135">
      <formula>$AT22=2</formula>
    </cfRule>
    <cfRule type="expression" dxfId="63" priority="136">
      <formula>$AT22=3</formula>
    </cfRule>
    <cfRule type="expression" dxfId="62" priority="137">
      <formula>$AT22=4</formula>
    </cfRule>
    <cfRule type="expression" dxfId="61" priority="138">
      <formula>$AT22=5</formula>
    </cfRule>
    <cfRule type="expression" dxfId="60" priority="139">
      <formula>$AT22=6</formula>
    </cfRule>
    <cfRule type="expression" dxfId="59" priority="140">
      <formula>$AT22=7</formula>
    </cfRule>
    <cfRule type="expression" dxfId="58" priority="141">
      <formula>$AT22=8</formula>
    </cfRule>
    <cfRule type="expression" dxfId="57" priority="143">
      <formula>$AT22=10</formula>
    </cfRule>
    <cfRule type="expression" dxfId="56" priority="144">
      <formula>$AT22=11</formula>
    </cfRule>
    <cfRule type="expression" dxfId="55" priority="145">
      <formula>$AT22=12</formula>
    </cfRule>
    <cfRule type="expression" dxfId="54" priority="146">
      <formula>$AT22=13</formula>
    </cfRule>
    <cfRule type="expression" dxfId="53" priority="147">
      <formula>$AT22=14</formula>
    </cfRule>
    <cfRule type="expression" dxfId="52" priority="148">
      <formula>$AT22=15</formula>
    </cfRule>
    <cfRule type="expression" dxfId="51" priority="149">
      <formula>$AT22=16</formula>
    </cfRule>
  </conditionalFormatting>
  <conditionalFormatting sqref="P22:Q71 N22:N71">
    <cfRule type="expression" dxfId="50" priority="142">
      <formula>$AT22=9</formula>
    </cfRule>
  </conditionalFormatting>
  <conditionalFormatting sqref="D22:D71">
    <cfRule type="expression" dxfId="49" priority="83">
      <formula>$AT22=1</formula>
    </cfRule>
    <cfRule type="expression" dxfId="48" priority="84">
      <formula>$AT22=2</formula>
    </cfRule>
    <cfRule type="expression" dxfId="47" priority="85">
      <formula>$AT22=3</formula>
    </cfRule>
    <cfRule type="expression" dxfId="46" priority="86">
      <formula>$AT22=4</formula>
    </cfRule>
    <cfRule type="expression" dxfId="45" priority="87">
      <formula>$AT22=5</formula>
    </cfRule>
    <cfRule type="expression" dxfId="44" priority="88">
      <formula>$AT22=6</formula>
    </cfRule>
    <cfRule type="expression" dxfId="43" priority="89">
      <formula>$AT22=7</formula>
    </cfRule>
    <cfRule type="expression" dxfId="42" priority="90">
      <formula>$AT22=8</formula>
    </cfRule>
    <cfRule type="expression" dxfId="41" priority="92">
      <formula>$AT22=10</formula>
    </cfRule>
    <cfRule type="expression" dxfId="40" priority="93">
      <formula>$AT22=11</formula>
    </cfRule>
    <cfRule type="expression" dxfId="39" priority="94">
      <formula>$AT22=12</formula>
    </cfRule>
    <cfRule type="expression" dxfId="38" priority="95">
      <formula>$AT22=13</formula>
    </cfRule>
    <cfRule type="expression" dxfId="37" priority="96">
      <formula>$AT22=14</formula>
    </cfRule>
    <cfRule type="expression" dxfId="36" priority="97">
      <formula>$AT22=15</formula>
    </cfRule>
    <cfRule type="expression" dxfId="35" priority="98">
      <formula>$AT22=16</formula>
    </cfRule>
  </conditionalFormatting>
  <conditionalFormatting sqref="D22:D71">
    <cfRule type="expression" dxfId="34" priority="91">
      <formula>$AT22=9</formula>
    </cfRule>
  </conditionalFormatting>
  <conditionalFormatting sqref="E22:E71">
    <cfRule type="expression" dxfId="33" priority="17">
      <formula>$AT22=1</formula>
    </cfRule>
    <cfRule type="expression" dxfId="32" priority="18">
      <formula>$AT22=2</formula>
    </cfRule>
    <cfRule type="expression" dxfId="31" priority="19">
      <formula>$AT22=3</formula>
    </cfRule>
    <cfRule type="expression" dxfId="30" priority="20">
      <formula>$AT22=4</formula>
    </cfRule>
    <cfRule type="expression" dxfId="29" priority="21">
      <formula>$AT22=5</formula>
    </cfRule>
    <cfRule type="expression" dxfId="28" priority="22">
      <formula>$AT22=6</formula>
    </cfRule>
    <cfRule type="expression" dxfId="27" priority="23">
      <formula>$AT22=7</formula>
    </cfRule>
    <cfRule type="expression" dxfId="26" priority="24">
      <formula>$AT22=8</formula>
    </cfRule>
    <cfRule type="expression" dxfId="25" priority="26">
      <formula>$AT22=10</formula>
    </cfRule>
    <cfRule type="expression" dxfId="24" priority="27">
      <formula>$AT22=11</formula>
    </cfRule>
    <cfRule type="expression" dxfId="23" priority="28">
      <formula>$AT22=12</formula>
    </cfRule>
    <cfRule type="expression" dxfId="22" priority="29">
      <formula>$AT22=13</formula>
    </cfRule>
    <cfRule type="expression" dxfId="21" priority="30">
      <formula>$AT22=14</formula>
    </cfRule>
    <cfRule type="expression" dxfId="20" priority="31">
      <formula>$AT22=15</formula>
    </cfRule>
    <cfRule type="expression" dxfId="19" priority="32">
      <formula>$AT22=16</formula>
    </cfRule>
  </conditionalFormatting>
  <conditionalFormatting sqref="E22:E71">
    <cfRule type="expression" dxfId="18" priority="25">
      <formula>$AT22=9</formula>
    </cfRule>
  </conditionalFormatting>
  <dataValidations xWindow="383" yWindow="509" count="9">
    <dataValidation type="list" showInputMessage="1" showErrorMessage="1" errorTitle="Voer juiste gradatie in" error="Maak keuze uit lijst!" sqref="J22:J71">
      <formula1>$J$77:$J$91</formula1>
    </dataValidation>
    <dataValidation type="list" allowBlank="1" showErrorMessage="1" errorTitle="Maak een keuze" error="Ja of Nee" sqref="Q22:Q71">
      <formula1>$N$77:$N$79</formula1>
    </dataValidation>
    <dataValidation type="list" allowBlank="1" showErrorMessage="1" errorTitle="Maak een keuze" error="Selecteer uw Taekwon-Do school" sqref="T22:T71">
      <formula1>$T$78:$T$101</formula1>
    </dataValidation>
    <dataValidation type="list" allowBlank="1" showErrorMessage="1" errorTitle="Maak een keuze" error="Ja of Nee?" sqref="N22:N71">
      <formula1>$N$77:$N$79</formula1>
    </dataValidation>
    <dataValidation type="list" allowBlank="1" showErrorMessage="1" errorTitle="Maak keuze uit lijst" error="Kies juiste gewicht uit lijst!!" sqref="L22:L71">
      <formula1>$L$77:$L$205</formula1>
    </dataValidation>
    <dataValidation type="list" allowBlank="1" showErrorMessage="1" sqref="F22:F71">
      <formula1>$F$77:$F$79</formula1>
    </dataValidation>
    <dataValidation type="list" showErrorMessage="1" errorTitle="Kies de juiste lengte" error="Kies de juiste lengt uit lijst!" sqref="M22:M71">
      <formula1>$M$77:$M$204</formula1>
    </dataValidation>
    <dataValidation type="list" allowBlank="1" showInputMessage="1" showErrorMessage="1" sqref="N11:N14">
      <formula1>"Maak Keuze↓,A,B,C,D"</formula1>
    </dataValidation>
    <dataValidation type="list" allowBlank="1" showInputMessage="1" showErrorMessage="1" sqref="M11:M14 H11:H14">
      <formula1>$J$77:$J$94</formula1>
    </dataValidation>
  </dataValidations>
  <hyperlinks>
    <hyperlink ref="L3" r:id="rId1"/>
  </hyperlinks>
  <pageMargins left="0" right="0" top="0" bottom="0" header="0.31496062992125984" footer="0.31496062992125984"/>
  <pageSetup paperSize="9" scale="1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383" yWindow="509" count="1">
        <x14:dataValidation type="list" allowBlank="1" showInputMessage="1" showErrorMessage="1">
          <x14:formula1>
            <xm:f>'E-mail adressen'!$A$1:$A$45</xm:f>
          </x14:formula1>
          <xm:sqref>E7:G7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B00000"/>
    <pageSetUpPr fitToPage="1"/>
  </sheetPr>
  <dimension ref="A1:M79"/>
  <sheetViews>
    <sheetView showGridLines="0" zoomScaleNormal="100" workbookViewId="0"/>
  </sheetViews>
  <sheetFormatPr defaultColWidth="15.7109375" defaultRowHeight="15" zeroHeight="1" x14ac:dyDescent="0.25"/>
  <cols>
    <col min="1" max="1" width="5.7109375" style="116" customWidth="1"/>
    <col min="2" max="2" width="14.5703125" style="6" customWidth="1"/>
    <col min="3" max="3" width="21.140625" style="6" customWidth="1"/>
    <col min="4" max="4" width="11" style="6" customWidth="1"/>
    <col min="5" max="5" width="14.85546875" style="6" customWidth="1"/>
    <col min="6" max="6" width="12.28515625" style="6" customWidth="1"/>
    <col min="7" max="7" width="11.85546875" style="6" customWidth="1"/>
    <col min="8" max="8" width="9.85546875" style="6" customWidth="1"/>
    <col min="9" max="9" width="6.28515625" style="6" customWidth="1"/>
    <col min="10" max="10" width="7.5703125" style="6" customWidth="1"/>
    <col min="11" max="11" width="6.7109375" style="6" customWidth="1"/>
    <col min="12" max="12" width="5.5703125" style="6" customWidth="1"/>
    <col min="13" max="13" width="10" style="6" customWidth="1"/>
    <col min="14" max="14" width="4.140625" style="6" customWidth="1"/>
    <col min="15" max="16384" width="15.7109375" style="6"/>
  </cols>
  <sheetData>
    <row r="1" spans="2:13" x14ac:dyDescent="0.25">
      <c r="B1" s="111"/>
      <c r="C1" s="15"/>
      <c r="D1" s="15"/>
      <c r="E1" s="15"/>
      <c r="F1" s="15"/>
      <c r="G1" s="15"/>
      <c r="H1" s="15"/>
      <c r="I1" s="15"/>
      <c r="J1" s="15"/>
      <c r="K1" s="15"/>
      <c r="L1" s="15"/>
      <c r="M1" s="71"/>
    </row>
    <row r="2" spans="2:13" ht="18.75" customHeight="1" x14ac:dyDescent="0.4">
      <c r="B2" s="112"/>
      <c r="I2" s="12"/>
      <c r="M2" s="113"/>
    </row>
    <row r="3" spans="2:13" ht="27" customHeight="1" x14ac:dyDescent="0.4">
      <c r="B3" s="112"/>
      <c r="F3" s="60" t="s">
        <v>589</v>
      </c>
      <c r="H3" s="61"/>
      <c r="I3" s="60"/>
      <c r="J3" s="60"/>
      <c r="K3" s="60"/>
      <c r="M3" s="113"/>
    </row>
    <row r="4" spans="2:13" ht="15" customHeight="1" x14ac:dyDescent="0.25">
      <c r="B4" s="112"/>
      <c r="D4" s="62" t="s">
        <v>590</v>
      </c>
      <c r="E4" s="62"/>
      <c r="F4" s="62"/>
      <c r="G4" s="62"/>
      <c r="H4" s="62"/>
      <c r="I4" s="62"/>
      <c r="J4" s="62"/>
      <c r="K4" s="62"/>
      <c r="M4" s="113"/>
    </row>
    <row r="5" spans="2:13" ht="15" customHeight="1" x14ac:dyDescent="0.25">
      <c r="B5" s="112"/>
      <c r="F5" s="67" t="s">
        <v>99</v>
      </c>
      <c r="G5" s="67"/>
      <c r="H5" s="67"/>
      <c r="I5" s="67"/>
      <c r="J5" s="67"/>
      <c r="K5" s="67"/>
      <c r="M5" s="113"/>
    </row>
    <row r="6" spans="2:13" ht="15.75" customHeight="1" thickBot="1" x14ac:dyDescent="0.3">
      <c r="B6" s="114"/>
      <c r="C6" s="45"/>
      <c r="D6" s="45"/>
      <c r="E6" s="45"/>
      <c r="F6" s="45"/>
      <c r="G6" s="45"/>
      <c r="H6" s="45"/>
      <c r="I6" s="45"/>
      <c r="J6" s="115"/>
      <c r="K6" s="45"/>
      <c r="L6" s="45"/>
      <c r="M6" s="79"/>
    </row>
    <row r="7" spans="2:13" ht="15.75" thickBot="1" x14ac:dyDescent="0.3">
      <c r="B7" s="46" t="s">
        <v>48</v>
      </c>
      <c r="C7" s="159"/>
      <c r="D7" s="160"/>
      <c r="E7" s="161"/>
      <c r="F7" s="137" t="s">
        <v>49</v>
      </c>
      <c r="G7" s="138"/>
      <c r="H7" s="139"/>
      <c r="I7" s="140"/>
      <c r="J7" s="140"/>
      <c r="K7" s="140"/>
      <c r="L7" s="140"/>
      <c r="M7" s="162"/>
    </row>
    <row r="8" spans="2:13" ht="15.75" thickBot="1" x14ac:dyDescent="0.3">
      <c r="B8" s="46" t="s">
        <v>50</v>
      </c>
      <c r="C8" s="137"/>
      <c r="D8" s="166"/>
      <c r="E8" s="138"/>
      <c r="F8" s="137" t="s">
        <v>51</v>
      </c>
      <c r="G8" s="138"/>
      <c r="H8" s="48"/>
      <c r="I8" s="49"/>
      <c r="J8" s="52"/>
      <c r="K8" s="140"/>
      <c r="L8" s="140"/>
      <c r="M8" s="162"/>
    </row>
    <row r="9" spans="2:13" ht="6.75" customHeight="1" thickBot="1" x14ac:dyDescent="0.3">
      <c r="B9" s="63"/>
      <c r="C9" s="8"/>
      <c r="D9" s="8"/>
      <c r="E9" s="8"/>
      <c r="F9" s="8"/>
      <c r="G9" s="8"/>
      <c r="H9" s="8"/>
      <c r="I9" s="8"/>
      <c r="J9" s="8"/>
      <c r="K9" s="8"/>
      <c r="L9" s="8"/>
      <c r="M9" s="64"/>
    </row>
    <row r="10" spans="2:13" ht="15.75" thickBot="1" x14ac:dyDescent="0.3">
      <c r="B10" s="16"/>
      <c r="C10" s="17" t="s">
        <v>52</v>
      </c>
      <c r="D10" s="18"/>
      <c r="E10" s="18"/>
      <c r="F10" s="17" t="s">
        <v>58</v>
      </c>
      <c r="G10" s="19"/>
      <c r="H10" s="20" t="s">
        <v>53</v>
      </c>
      <c r="I10" s="53"/>
      <c r="J10" s="68"/>
      <c r="K10" s="20" t="s">
        <v>58</v>
      </c>
      <c r="L10" s="176" t="s">
        <v>173</v>
      </c>
      <c r="M10" s="177"/>
    </row>
    <row r="11" spans="2:13" x14ac:dyDescent="0.25">
      <c r="B11" s="22" t="s">
        <v>54</v>
      </c>
      <c r="C11" s="167"/>
      <c r="D11" s="168"/>
      <c r="E11" s="169"/>
      <c r="F11" s="36"/>
      <c r="G11" s="22" t="s">
        <v>54</v>
      </c>
      <c r="H11" s="69"/>
      <c r="I11" s="70"/>
      <c r="J11" s="71"/>
      <c r="K11" s="69"/>
      <c r="L11" s="167" t="s">
        <v>59</v>
      </c>
      <c r="M11" s="169"/>
    </row>
    <row r="12" spans="2:13" x14ac:dyDescent="0.25">
      <c r="B12" s="23" t="s">
        <v>55</v>
      </c>
      <c r="C12" s="170"/>
      <c r="D12" s="171"/>
      <c r="E12" s="172"/>
      <c r="F12" s="72"/>
      <c r="G12" s="23" t="s">
        <v>55</v>
      </c>
      <c r="H12" s="73"/>
      <c r="I12" s="74"/>
      <c r="J12" s="54"/>
      <c r="K12" s="73"/>
      <c r="L12" s="173" t="s">
        <v>59</v>
      </c>
      <c r="M12" s="175"/>
    </row>
    <row r="13" spans="2:13" x14ac:dyDescent="0.25">
      <c r="B13" s="25" t="s">
        <v>56</v>
      </c>
      <c r="C13" s="173"/>
      <c r="D13" s="174"/>
      <c r="E13" s="175"/>
      <c r="F13" s="72"/>
      <c r="G13" s="25" t="s">
        <v>56</v>
      </c>
      <c r="H13" s="75"/>
      <c r="I13" s="76"/>
      <c r="J13" s="54"/>
      <c r="K13" s="75"/>
      <c r="L13" s="173" t="s">
        <v>59</v>
      </c>
      <c r="M13" s="175"/>
    </row>
    <row r="14" spans="2:13" ht="15.75" thickBot="1" x14ac:dyDescent="0.3">
      <c r="B14" s="26" t="s">
        <v>57</v>
      </c>
      <c r="C14" s="163"/>
      <c r="D14" s="164"/>
      <c r="E14" s="165"/>
      <c r="F14" s="35"/>
      <c r="G14" s="26" t="s">
        <v>57</v>
      </c>
      <c r="H14" s="77"/>
      <c r="I14" s="78"/>
      <c r="J14" s="79"/>
      <c r="K14" s="77"/>
      <c r="L14" s="163" t="s">
        <v>59</v>
      </c>
      <c r="M14" s="165"/>
    </row>
    <row r="15" spans="2:13" ht="7.5" customHeight="1" thickBot="1" x14ac:dyDescent="0.3">
      <c r="B15" s="63"/>
      <c r="C15" s="8"/>
      <c r="D15" s="8"/>
      <c r="E15" s="8"/>
      <c r="F15" s="8"/>
      <c r="G15" s="8"/>
      <c r="H15" s="8"/>
      <c r="I15" s="8"/>
      <c r="J15" s="8"/>
      <c r="K15" s="8"/>
      <c r="L15" s="8"/>
      <c r="M15" s="64"/>
    </row>
    <row r="16" spans="2:13" x14ac:dyDescent="0.25">
      <c r="B16" s="229" t="s">
        <v>2</v>
      </c>
      <c r="C16" s="230" t="s">
        <v>3</v>
      </c>
      <c r="D16" s="230" t="s">
        <v>168</v>
      </c>
      <c r="E16" s="230" t="s">
        <v>169</v>
      </c>
      <c r="F16" s="230" t="s">
        <v>6</v>
      </c>
      <c r="G16" s="230" t="s">
        <v>7</v>
      </c>
      <c r="H16" s="230" t="s">
        <v>8</v>
      </c>
      <c r="I16" s="230" t="s">
        <v>9</v>
      </c>
      <c r="J16" s="230" t="s">
        <v>10</v>
      </c>
      <c r="K16" s="230" t="s">
        <v>11</v>
      </c>
      <c r="L16" s="230" t="s">
        <v>12</v>
      </c>
      <c r="M16" s="231" t="s">
        <v>15</v>
      </c>
    </row>
    <row r="17" spans="2:13" ht="15.75" thickBot="1" x14ac:dyDescent="0.3">
      <c r="B17" s="236"/>
      <c r="C17" s="237"/>
      <c r="D17" s="238" t="s">
        <v>172</v>
      </c>
      <c r="E17" s="239" t="s">
        <v>87</v>
      </c>
      <c r="F17" s="240" t="s">
        <v>555</v>
      </c>
      <c r="G17" s="241"/>
      <c r="H17" s="241"/>
      <c r="I17" s="241"/>
      <c r="J17" s="241" t="s">
        <v>264</v>
      </c>
      <c r="K17" s="241" t="s">
        <v>265</v>
      </c>
      <c r="L17" s="241" t="s">
        <v>263</v>
      </c>
      <c r="M17" s="242" t="s">
        <v>263</v>
      </c>
    </row>
    <row r="18" spans="2:13" x14ac:dyDescent="0.25">
      <c r="B18" s="232"/>
      <c r="C18" s="233"/>
      <c r="D18" s="104"/>
      <c r="E18" s="234"/>
      <c r="F18" s="101"/>
      <c r="G18" s="102"/>
      <c r="H18" s="104"/>
      <c r="I18" s="103"/>
      <c r="J18" s="104"/>
      <c r="K18" s="104"/>
      <c r="L18" s="243"/>
      <c r="M18" s="235"/>
    </row>
    <row r="19" spans="2:13" x14ac:dyDescent="0.25">
      <c r="B19" s="24"/>
      <c r="C19" s="55"/>
      <c r="D19" s="56"/>
      <c r="E19" s="57"/>
      <c r="F19" s="28"/>
      <c r="G19" s="10"/>
      <c r="H19" s="56"/>
      <c r="I19" s="10"/>
      <c r="J19" s="56"/>
      <c r="K19" s="56"/>
      <c r="L19" s="56"/>
      <c r="M19" s="58"/>
    </row>
    <row r="20" spans="2:13" x14ac:dyDescent="0.25">
      <c r="B20" s="24"/>
      <c r="C20" s="55"/>
      <c r="D20" s="56"/>
      <c r="E20" s="57"/>
      <c r="F20" s="28"/>
      <c r="G20" s="10"/>
      <c r="H20" s="56"/>
      <c r="I20" s="10"/>
      <c r="J20" s="56"/>
      <c r="K20" s="56"/>
      <c r="L20" s="56"/>
      <c r="M20" s="58"/>
    </row>
    <row r="21" spans="2:13" x14ac:dyDescent="0.25">
      <c r="B21" s="24"/>
      <c r="C21" s="55"/>
      <c r="D21" s="56"/>
      <c r="E21" s="57"/>
      <c r="F21" s="28"/>
      <c r="G21" s="10"/>
      <c r="H21" s="56"/>
      <c r="I21" s="10"/>
      <c r="J21" s="56"/>
      <c r="K21" s="56"/>
      <c r="L21" s="56"/>
      <c r="M21" s="58"/>
    </row>
    <row r="22" spans="2:13" x14ac:dyDescent="0.25">
      <c r="B22" s="24"/>
      <c r="C22" s="55"/>
      <c r="D22" s="56"/>
      <c r="E22" s="57"/>
      <c r="F22" s="28"/>
      <c r="G22" s="10"/>
      <c r="H22" s="56"/>
      <c r="I22" s="10"/>
      <c r="J22" s="56"/>
      <c r="K22" s="56"/>
      <c r="L22" s="56"/>
      <c r="M22" s="58"/>
    </row>
    <row r="23" spans="2:13" x14ac:dyDescent="0.25">
      <c r="B23" s="24"/>
      <c r="C23" s="55"/>
      <c r="D23" s="56"/>
      <c r="E23" s="57"/>
      <c r="F23" s="28"/>
      <c r="G23" s="10"/>
      <c r="H23" s="56"/>
      <c r="I23" s="10"/>
      <c r="J23" s="56"/>
      <c r="K23" s="56"/>
      <c r="L23" s="56"/>
      <c r="M23" s="58"/>
    </row>
    <row r="24" spans="2:13" x14ac:dyDescent="0.25">
      <c r="B24" s="24"/>
      <c r="C24" s="55"/>
      <c r="D24" s="56"/>
      <c r="E24" s="57"/>
      <c r="F24" s="28"/>
      <c r="G24" s="10"/>
      <c r="H24" s="56"/>
      <c r="I24" s="10"/>
      <c r="J24" s="56"/>
      <c r="K24" s="56"/>
      <c r="L24" s="56"/>
      <c r="M24" s="58"/>
    </row>
    <row r="25" spans="2:13" x14ac:dyDescent="0.25">
      <c r="B25" s="24"/>
      <c r="C25" s="55"/>
      <c r="D25" s="56"/>
      <c r="E25" s="57"/>
      <c r="F25" s="28"/>
      <c r="G25" s="10"/>
      <c r="H25" s="56"/>
      <c r="I25" s="10"/>
      <c r="J25" s="56"/>
      <c r="K25" s="56"/>
      <c r="L25" s="56"/>
      <c r="M25" s="58"/>
    </row>
    <row r="26" spans="2:13" x14ac:dyDescent="0.25">
      <c r="B26" s="24"/>
      <c r="C26" s="55"/>
      <c r="D26" s="56"/>
      <c r="E26" s="57"/>
      <c r="F26" s="28"/>
      <c r="G26" s="10"/>
      <c r="H26" s="56"/>
      <c r="I26" s="10"/>
      <c r="J26" s="56"/>
      <c r="K26" s="56"/>
      <c r="L26" s="56"/>
      <c r="M26" s="58"/>
    </row>
    <row r="27" spans="2:13" x14ac:dyDescent="0.25">
      <c r="B27" s="24"/>
      <c r="C27" s="55"/>
      <c r="D27" s="56"/>
      <c r="E27" s="57"/>
      <c r="F27" s="28"/>
      <c r="G27" s="10"/>
      <c r="H27" s="56"/>
      <c r="I27" s="10"/>
      <c r="J27" s="56"/>
      <c r="K27" s="56"/>
      <c r="L27" s="56"/>
      <c r="M27" s="58"/>
    </row>
    <row r="28" spans="2:13" x14ac:dyDescent="0.25">
      <c r="B28" s="24"/>
      <c r="C28" s="55"/>
      <c r="D28" s="56"/>
      <c r="E28" s="57"/>
      <c r="F28" s="28"/>
      <c r="G28" s="10"/>
      <c r="H28" s="56"/>
      <c r="I28" s="10"/>
      <c r="J28" s="56"/>
      <c r="K28" s="56"/>
      <c r="L28" s="56"/>
      <c r="M28" s="58"/>
    </row>
    <row r="29" spans="2:13" x14ac:dyDescent="0.25">
      <c r="B29" s="24"/>
      <c r="C29" s="55"/>
      <c r="D29" s="56"/>
      <c r="E29" s="57"/>
      <c r="F29" s="28"/>
      <c r="G29" s="10"/>
      <c r="H29" s="56"/>
      <c r="I29" s="10"/>
      <c r="J29" s="56"/>
      <c r="K29" s="56"/>
      <c r="L29" s="56"/>
      <c r="M29" s="58"/>
    </row>
    <row r="30" spans="2:13" x14ac:dyDescent="0.25">
      <c r="B30" s="24"/>
      <c r="C30" s="55"/>
      <c r="D30" s="56"/>
      <c r="E30" s="57"/>
      <c r="F30" s="28"/>
      <c r="G30" s="10"/>
      <c r="H30" s="56"/>
      <c r="I30" s="10"/>
      <c r="J30" s="56"/>
      <c r="K30" s="56"/>
      <c r="L30" s="56"/>
      <c r="M30" s="58"/>
    </row>
    <row r="31" spans="2:13" x14ac:dyDescent="0.25">
      <c r="B31" s="24"/>
      <c r="C31" s="55"/>
      <c r="D31" s="56"/>
      <c r="E31" s="57"/>
      <c r="F31" s="28"/>
      <c r="G31" s="10"/>
      <c r="H31" s="56"/>
      <c r="I31" s="10"/>
      <c r="J31" s="56"/>
      <c r="K31" s="56"/>
      <c r="L31" s="56"/>
      <c r="M31" s="58"/>
    </row>
    <row r="32" spans="2:13" x14ac:dyDescent="0.25">
      <c r="B32" s="24"/>
      <c r="C32" s="55"/>
      <c r="D32" s="56"/>
      <c r="E32" s="57"/>
      <c r="F32" s="28"/>
      <c r="G32" s="10"/>
      <c r="H32" s="56"/>
      <c r="I32" s="10"/>
      <c r="J32" s="56"/>
      <c r="K32" s="56"/>
      <c r="L32" s="56"/>
      <c r="M32" s="58"/>
    </row>
    <row r="33" spans="2:13" x14ac:dyDescent="0.25">
      <c r="B33" s="24"/>
      <c r="C33" s="55"/>
      <c r="D33" s="56"/>
      <c r="E33" s="57"/>
      <c r="F33" s="28"/>
      <c r="G33" s="10"/>
      <c r="H33" s="56"/>
      <c r="I33" s="10"/>
      <c r="J33" s="56"/>
      <c r="K33" s="56"/>
      <c r="L33" s="56"/>
      <c r="M33" s="58"/>
    </row>
    <row r="34" spans="2:13" x14ac:dyDescent="0.25">
      <c r="B34" s="24"/>
      <c r="C34" s="55"/>
      <c r="D34" s="56"/>
      <c r="E34" s="57"/>
      <c r="F34" s="28"/>
      <c r="G34" s="10"/>
      <c r="H34" s="56"/>
      <c r="I34" s="10"/>
      <c r="J34" s="56"/>
      <c r="K34" s="56"/>
      <c r="L34" s="56"/>
      <c r="M34" s="58"/>
    </row>
    <row r="35" spans="2:13" x14ac:dyDescent="0.25">
      <c r="B35" s="24"/>
      <c r="C35" s="55"/>
      <c r="D35" s="56"/>
      <c r="E35" s="57"/>
      <c r="F35" s="28"/>
      <c r="G35" s="10"/>
      <c r="H35" s="56"/>
      <c r="I35" s="10"/>
      <c r="J35" s="56"/>
      <c r="K35" s="56"/>
      <c r="L35" s="56"/>
      <c r="M35" s="58"/>
    </row>
    <row r="36" spans="2:13" x14ac:dyDescent="0.25">
      <c r="B36" s="24"/>
      <c r="C36" s="55"/>
      <c r="D36" s="56"/>
      <c r="E36" s="57"/>
      <c r="F36" s="28"/>
      <c r="G36" s="10"/>
      <c r="H36" s="56"/>
      <c r="I36" s="10"/>
      <c r="J36" s="56"/>
      <c r="K36" s="56"/>
      <c r="L36" s="56"/>
      <c r="M36" s="58"/>
    </row>
    <row r="37" spans="2:13" ht="15.75" thickBot="1" x14ac:dyDescent="0.3">
      <c r="B37" s="27"/>
      <c r="C37" s="80"/>
      <c r="D37" s="81"/>
      <c r="E37" s="82"/>
      <c r="F37" s="65"/>
      <c r="G37" s="66"/>
      <c r="H37" s="81"/>
      <c r="I37" s="66"/>
      <c r="J37" s="81"/>
      <c r="K37" s="81"/>
      <c r="L37" s="81"/>
      <c r="M37" s="59"/>
    </row>
    <row r="38" spans="2:13" ht="15.75" thickBot="1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5">
      <c r="B39" s="11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71"/>
    </row>
    <row r="40" spans="2:13" ht="18.75" customHeight="1" x14ac:dyDescent="0.4">
      <c r="B40" s="112"/>
      <c r="I40" s="12"/>
      <c r="M40" s="113"/>
    </row>
    <row r="41" spans="2:13" ht="27" customHeight="1" x14ac:dyDescent="0.4">
      <c r="B41" s="112"/>
      <c r="F41" s="60" t="s">
        <v>589</v>
      </c>
      <c r="H41" s="61"/>
      <c r="I41" s="60"/>
      <c r="J41" s="60"/>
      <c r="K41" s="60"/>
      <c r="M41" s="113"/>
    </row>
    <row r="42" spans="2:13" ht="15" customHeight="1" x14ac:dyDescent="0.25">
      <c r="B42" s="112"/>
      <c r="D42" s="62" t="s">
        <v>590</v>
      </c>
      <c r="E42" s="62"/>
      <c r="F42" s="62"/>
      <c r="G42" s="62"/>
      <c r="H42" s="62"/>
      <c r="I42" s="62"/>
      <c r="J42" s="62"/>
      <c r="K42" s="62"/>
      <c r="M42" s="113"/>
    </row>
    <row r="43" spans="2:13" ht="15" customHeight="1" x14ac:dyDescent="0.25">
      <c r="B43" s="112"/>
      <c r="F43" s="67" t="s">
        <v>99</v>
      </c>
      <c r="G43" s="67"/>
      <c r="H43" s="67"/>
      <c r="I43" s="67"/>
      <c r="J43" s="67"/>
      <c r="K43" s="67"/>
      <c r="M43" s="113"/>
    </row>
    <row r="44" spans="2:13" ht="15.75" customHeight="1" thickBot="1" x14ac:dyDescent="0.3">
      <c r="B44" s="114"/>
      <c r="C44" s="45"/>
      <c r="D44" s="45"/>
      <c r="E44" s="45"/>
      <c r="F44" s="45"/>
      <c r="G44" s="45"/>
      <c r="H44" s="45"/>
      <c r="I44" s="45"/>
      <c r="J44" s="115"/>
      <c r="K44" s="45"/>
      <c r="L44" s="45"/>
      <c r="M44" s="79"/>
    </row>
    <row r="45" spans="2:13" x14ac:dyDescent="0.25">
      <c r="B45" s="229" t="s">
        <v>2</v>
      </c>
      <c r="C45" s="230" t="s">
        <v>3</v>
      </c>
      <c r="D45" s="230" t="s">
        <v>168</v>
      </c>
      <c r="E45" s="230" t="s">
        <v>169</v>
      </c>
      <c r="F45" s="230" t="s">
        <v>6</v>
      </c>
      <c r="G45" s="230" t="s">
        <v>7</v>
      </c>
      <c r="H45" s="230" t="s">
        <v>8</v>
      </c>
      <c r="I45" s="230" t="s">
        <v>9</v>
      </c>
      <c r="J45" s="230" t="s">
        <v>10</v>
      </c>
      <c r="K45" s="230" t="s">
        <v>11</v>
      </c>
      <c r="L45" s="230" t="s">
        <v>12</v>
      </c>
      <c r="M45" s="231" t="s">
        <v>15</v>
      </c>
    </row>
    <row r="46" spans="2:13" ht="15.75" thickBot="1" x14ac:dyDescent="0.3">
      <c r="B46" s="236"/>
      <c r="C46" s="237"/>
      <c r="D46" s="238" t="s">
        <v>172</v>
      </c>
      <c r="E46" s="239" t="s">
        <v>87</v>
      </c>
      <c r="F46" s="240" t="s">
        <v>555</v>
      </c>
      <c r="G46" s="241"/>
      <c r="H46" s="241"/>
      <c r="I46" s="241"/>
      <c r="J46" s="241" t="s">
        <v>264</v>
      </c>
      <c r="K46" s="241" t="s">
        <v>265</v>
      </c>
      <c r="L46" s="241" t="s">
        <v>263</v>
      </c>
      <c r="M46" s="242" t="s">
        <v>263</v>
      </c>
    </row>
    <row r="47" spans="2:13" x14ac:dyDescent="0.25">
      <c r="B47" s="232"/>
      <c r="C47" s="233"/>
      <c r="D47" s="104"/>
      <c r="E47" s="234"/>
      <c r="F47" s="101"/>
      <c r="G47" s="103"/>
      <c r="H47" s="104"/>
      <c r="I47" s="103"/>
      <c r="J47" s="104"/>
      <c r="K47" s="104"/>
      <c r="L47" s="104"/>
      <c r="M47" s="235"/>
    </row>
    <row r="48" spans="2:13" x14ac:dyDescent="0.25">
      <c r="B48" s="24"/>
      <c r="C48" s="55"/>
      <c r="D48" s="56"/>
      <c r="E48" s="57"/>
      <c r="F48" s="91"/>
      <c r="G48" s="92"/>
      <c r="H48" s="56"/>
      <c r="I48" s="92"/>
      <c r="J48" s="56"/>
      <c r="K48" s="56"/>
      <c r="L48" s="56"/>
      <c r="M48" s="58"/>
    </row>
    <row r="49" spans="2:13" x14ac:dyDescent="0.25">
      <c r="B49" s="24"/>
      <c r="C49" s="55"/>
      <c r="D49" s="56"/>
      <c r="E49" s="57"/>
      <c r="F49" s="91"/>
      <c r="G49" s="92"/>
      <c r="H49" s="56"/>
      <c r="I49" s="92"/>
      <c r="J49" s="56"/>
      <c r="K49" s="56"/>
      <c r="L49" s="56"/>
      <c r="M49" s="58"/>
    </row>
    <row r="50" spans="2:13" x14ac:dyDescent="0.25">
      <c r="B50" s="24"/>
      <c r="C50" s="55"/>
      <c r="D50" s="56"/>
      <c r="E50" s="57"/>
      <c r="F50" s="91"/>
      <c r="G50" s="92"/>
      <c r="H50" s="56"/>
      <c r="I50" s="92"/>
      <c r="J50" s="56"/>
      <c r="K50" s="56"/>
      <c r="L50" s="56"/>
      <c r="M50" s="58"/>
    </row>
    <row r="51" spans="2:13" x14ac:dyDescent="0.25">
      <c r="B51" s="24"/>
      <c r="C51" s="55"/>
      <c r="D51" s="56"/>
      <c r="E51" s="57"/>
      <c r="F51" s="91"/>
      <c r="G51" s="92"/>
      <c r="H51" s="56"/>
      <c r="I51" s="92"/>
      <c r="J51" s="56"/>
      <c r="K51" s="56"/>
      <c r="L51" s="56"/>
      <c r="M51" s="58"/>
    </row>
    <row r="52" spans="2:13" x14ac:dyDescent="0.25">
      <c r="B52" s="24"/>
      <c r="C52" s="55"/>
      <c r="D52" s="56"/>
      <c r="E52" s="57"/>
      <c r="F52" s="91"/>
      <c r="G52" s="92"/>
      <c r="H52" s="56"/>
      <c r="I52" s="92"/>
      <c r="J52" s="56"/>
      <c r="K52" s="56"/>
      <c r="L52" s="56"/>
      <c r="M52" s="58"/>
    </row>
    <row r="53" spans="2:13" x14ac:dyDescent="0.25">
      <c r="B53" s="24"/>
      <c r="C53" s="55"/>
      <c r="D53" s="56"/>
      <c r="E53" s="57"/>
      <c r="F53" s="91"/>
      <c r="G53" s="92"/>
      <c r="H53" s="56"/>
      <c r="I53" s="92"/>
      <c r="J53" s="56"/>
      <c r="K53" s="56"/>
      <c r="L53" s="56"/>
      <c r="M53" s="58"/>
    </row>
    <row r="54" spans="2:13" x14ac:dyDescent="0.25">
      <c r="B54" s="24"/>
      <c r="C54" s="55"/>
      <c r="D54" s="56"/>
      <c r="E54" s="57"/>
      <c r="F54" s="91"/>
      <c r="G54" s="92"/>
      <c r="H54" s="56"/>
      <c r="I54" s="92"/>
      <c r="J54" s="56"/>
      <c r="K54" s="56"/>
      <c r="L54" s="56"/>
      <c r="M54" s="58"/>
    </row>
    <row r="55" spans="2:13" x14ac:dyDescent="0.25">
      <c r="B55" s="24"/>
      <c r="C55" s="55"/>
      <c r="D55" s="56"/>
      <c r="E55" s="57"/>
      <c r="F55" s="91"/>
      <c r="G55" s="92"/>
      <c r="H55" s="56"/>
      <c r="I55" s="92"/>
      <c r="J55" s="56"/>
      <c r="K55" s="56"/>
      <c r="L55" s="56"/>
      <c r="M55" s="58"/>
    </row>
    <row r="56" spans="2:13" x14ac:dyDescent="0.25">
      <c r="B56" s="24"/>
      <c r="C56" s="55"/>
      <c r="D56" s="56"/>
      <c r="E56" s="57"/>
      <c r="F56" s="91"/>
      <c r="G56" s="92"/>
      <c r="H56" s="56"/>
      <c r="I56" s="92"/>
      <c r="J56" s="56"/>
      <c r="K56" s="56"/>
      <c r="L56" s="56"/>
      <c r="M56" s="58"/>
    </row>
    <row r="57" spans="2:13" x14ac:dyDescent="0.25">
      <c r="B57" s="24"/>
      <c r="C57" s="55"/>
      <c r="D57" s="56"/>
      <c r="E57" s="57"/>
      <c r="F57" s="91"/>
      <c r="G57" s="92"/>
      <c r="H57" s="56"/>
      <c r="I57" s="92"/>
      <c r="J57" s="56"/>
      <c r="K57" s="56"/>
      <c r="L57" s="56"/>
      <c r="M57" s="58"/>
    </row>
    <row r="58" spans="2:13" x14ac:dyDescent="0.25">
      <c r="B58" s="24"/>
      <c r="C58" s="55"/>
      <c r="D58" s="56"/>
      <c r="E58" s="57"/>
      <c r="F58" s="91"/>
      <c r="G58" s="92"/>
      <c r="H58" s="56"/>
      <c r="I58" s="92"/>
      <c r="J58" s="56"/>
      <c r="K58" s="56"/>
      <c r="L58" s="56"/>
      <c r="M58" s="58"/>
    </row>
    <row r="59" spans="2:13" x14ac:dyDescent="0.25">
      <c r="B59" s="24"/>
      <c r="C59" s="55"/>
      <c r="D59" s="56"/>
      <c r="E59" s="57"/>
      <c r="F59" s="91"/>
      <c r="G59" s="92"/>
      <c r="H59" s="56"/>
      <c r="I59" s="92"/>
      <c r="J59" s="56"/>
      <c r="K59" s="56"/>
      <c r="L59" s="56"/>
      <c r="M59" s="58"/>
    </row>
    <row r="60" spans="2:13" x14ac:dyDescent="0.25">
      <c r="B60" s="24"/>
      <c r="C60" s="55"/>
      <c r="D60" s="56"/>
      <c r="E60" s="57"/>
      <c r="F60" s="91"/>
      <c r="G60" s="92"/>
      <c r="H60" s="56"/>
      <c r="I60" s="92"/>
      <c r="J60" s="56"/>
      <c r="K60" s="56"/>
      <c r="L60" s="56"/>
      <c r="M60" s="58"/>
    </row>
    <row r="61" spans="2:13" x14ac:dyDescent="0.25">
      <c r="B61" s="24"/>
      <c r="C61" s="55"/>
      <c r="D61" s="56"/>
      <c r="E61" s="57"/>
      <c r="F61" s="91"/>
      <c r="G61" s="92"/>
      <c r="H61" s="56"/>
      <c r="I61" s="92"/>
      <c r="J61" s="56"/>
      <c r="K61" s="56"/>
      <c r="L61" s="56"/>
      <c r="M61" s="58"/>
    </row>
    <row r="62" spans="2:13" x14ac:dyDescent="0.25">
      <c r="B62" s="24"/>
      <c r="C62" s="55"/>
      <c r="D62" s="56"/>
      <c r="E62" s="57"/>
      <c r="F62" s="91"/>
      <c r="G62" s="92"/>
      <c r="H62" s="56"/>
      <c r="I62" s="92"/>
      <c r="J62" s="56"/>
      <c r="K62" s="56"/>
      <c r="L62" s="56"/>
      <c r="M62" s="58"/>
    </row>
    <row r="63" spans="2:13" x14ac:dyDescent="0.25">
      <c r="B63" s="24"/>
      <c r="C63" s="55"/>
      <c r="D63" s="56"/>
      <c r="E63" s="57"/>
      <c r="F63" s="91"/>
      <c r="G63" s="92"/>
      <c r="H63" s="56"/>
      <c r="I63" s="92"/>
      <c r="J63" s="56"/>
      <c r="K63" s="56"/>
      <c r="L63" s="56"/>
      <c r="M63" s="58"/>
    </row>
    <row r="64" spans="2:13" x14ac:dyDescent="0.25">
      <c r="B64" s="24"/>
      <c r="C64" s="55"/>
      <c r="D64" s="56"/>
      <c r="E64" s="57"/>
      <c r="F64" s="91"/>
      <c r="G64" s="92"/>
      <c r="H64" s="56"/>
      <c r="I64" s="92"/>
      <c r="J64" s="56"/>
      <c r="K64" s="56"/>
      <c r="L64" s="56"/>
      <c r="M64" s="58"/>
    </row>
    <row r="65" spans="2:13" x14ac:dyDescent="0.25">
      <c r="B65" s="24"/>
      <c r="C65" s="55"/>
      <c r="D65" s="56"/>
      <c r="E65" s="57"/>
      <c r="F65" s="91"/>
      <c r="G65" s="92"/>
      <c r="H65" s="56"/>
      <c r="I65" s="92"/>
      <c r="J65" s="56"/>
      <c r="K65" s="56"/>
      <c r="L65" s="56"/>
      <c r="M65" s="58"/>
    </row>
    <row r="66" spans="2:13" x14ac:dyDescent="0.25">
      <c r="B66" s="24"/>
      <c r="C66" s="55"/>
      <c r="D66" s="56"/>
      <c r="E66" s="57"/>
      <c r="F66" s="91"/>
      <c r="G66" s="92"/>
      <c r="H66" s="56"/>
      <c r="I66" s="92"/>
      <c r="J66" s="56"/>
      <c r="K66" s="56"/>
      <c r="L66" s="56"/>
      <c r="M66" s="58"/>
    </row>
    <row r="67" spans="2:13" x14ac:dyDescent="0.25">
      <c r="B67" s="24"/>
      <c r="C67" s="55"/>
      <c r="D67" s="56"/>
      <c r="E67" s="57"/>
      <c r="F67" s="91"/>
      <c r="G67" s="92"/>
      <c r="H67" s="56"/>
      <c r="I67" s="92"/>
      <c r="J67" s="56"/>
      <c r="K67" s="56"/>
      <c r="L67" s="56"/>
      <c r="M67" s="58"/>
    </row>
    <row r="68" spans="2:13" x14ac:dyDescent="0.25">
      <c r="B68" s="24"/>
      <c r="C68" s="55"/>
      <c r="D68" s="56"/>
      <c r="E68" s="57"/>
      <c r="F68" s="91"/>
      <c r="G68" s="92"/>
      <c r="H68" s="56"/>
      <c r="I68" s="92"/>
      <c r="J68" s="56"/>
      <c r="K68" s="56"/>
      <c r="L68" s="56"/>
      <c r="M68" s="58"/>
    </row>
    <row r="69" spans="2:13" x14ac:dyDescent="0.25">
      <c r="B69" s="24"/>
      <c r="C69" s="55"/>
      <c r="D69" s="56"/>
      <c r="E69" s="57"/>
      <c r="F69" s="91"/>
      <c r="G69" s="92"/>
      <c r="H69" s="56"/>
      <c r="I69" s="92"/>
      <c r="J69" s="56"/>
      <c r="K69" s="56"/>
      <c r="L69" s="56"/>
      <c r="M69" s="58"/>
    </row>
    <row r="70" spans="2:13" x14ac:dyDescent="0.25">
      <c r="B70" s="24"/>
      <c r="C70" s="55"/>
      <c r="D70" s="56"/>
      <c r="E70" s="57"/>
      <c r="F70" s="91"/>
      <c r="G70" s="92"/>
      <c r="H70" s="56"/>
      <c r="I70" s="92"/>
      <c r="J70" s="56"/>
      <c r="K70" s="56"/>
      <c r="L70" s="56"/>
      <c r="M70" s="58"/>
    </row>
    <row r="71" spans="2:13" x14ac:dyDescent="0.25">
      <c r="B71" s="24"/>
      <c r="C71" s="55"/>
      <c r="D71" s="56"/>
      <c r="E71" s="57"/>
      <c r="F71" s="91"/>
      <c r="G71" s="92"/>
      <c r="H71" s="56"/>
      <c r="I71" s="92"/>
      <c r="J71" s="56"/>
      <c r="K71" s="56"/>
      <c r="L71" s="56"/>
      <c r="M71" s="58"/>
    </row>
    <row r="72" spans="2:13" x14ac:dyDescent="0.25">
      <c r="B72" s="24"/>
      <c r="C72" s="55"/>
      <c r="D72" s="56"/>
      <c r="E72" s="57"/>
      <c r="F72" s="91"/>
      <c r="G72" s="92"/>
      <c r="H72" s="56"/>
      <c r="I72" s="92"/>
      <c r="J72" s="56"/>
      <c r="K72" s="56"/>
      <c r="L72" s="56"/>
      <c r="M72" s="58"/>
    </row>
    <row r="73" spans="2:13" x14ac:dyDescent="0.25">
      <c r="B73" s="24"/>
      <c r="C73" s="55"/>
      <c r="D73" s="56"/>
      <c r="E73" s="57"/>
      <c r="F73" s="91"/>
      <c r="G73" s="92"/>
      <c r="H73" s="56"/>
      <c r="I73" s="92"/>
      <c r="J73" s="56"/>
      <c r="K73" s="56"/>
      <c r="L73" s="56"/>
      <c r="M73" s="58"/>
    </row>
    <row r="74" spans="2:13" ht="15.75" thickBot="1" x14ac:dyDescent="0.3">
      <c r="B74" s="27"/>
      <c r="C74" s="80"/>
      <c r="D74" s="81"/>
      <c r="E74" s="82"/>
      <c r="F74" s="65"/>
      <c r="G74" s="66"/>
      <c r="H74" s="81"/>
      <c r="I74" s="66"/>
      <c r="J74" s="81"/>
      <c r="K74" s="81"/>
      <c r="L74" s="81"/>
      <c r="M74" s="59"/>
    </row>
    <row r="75" spans="2:13" hidden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hidden="1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idden="1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hidden="1" x14ac:dyDescent="0.25"/>
    <row r="79" spans="2:13" x14ac:dyDescent="0.25"/>
  </sheetData>
  <sheetProtection password="C296" sheet="1" objects="1" scenarios="1" selectLockedCells="1" selectUnlockedCells="1"/>
  <mergeCells count="16">
    <mergeCell ref="L14:M14"/>
    <mergeCell ref="C7:E7"/>
    <mergeCell ref="F7:G7"/>
    <mergeCell ref="H7:J7"/>
    <mergeCell ref="K7:M7"/>
    <mergeCell ref="C14:E14"/>
    <mergeCell ref="C8:E8"/>
    <mergeCell ref="F8:G8"/>
    <mergeCell ref="K8:M8"/>
    <mergeCell ref="C11:E11"/>
    <mergeCell ref="C12:E12"/>
    <mergeCell ref="C13:E13"/>
    <mergeCell ref="L10:M10"/>
    <mergeCell ref="L11:M11"/>
    <mergeCell ref="L12:M12"/>
    <mergeCell ref="L13:M13"/>
  </mergeCells>
  <dataValidations count="1">
    <dataValidation type="list" allowBlank="1" showInputMessage="1" showErrorMessage="1" promptTitle="Maak een keuze" sqref="C7">
      <formula1>#REF!</formula1>
    </dataValidation>
  </dataValidations>
  <hyperlinks>
    <hyperlink ref="F5" r:id="rId1"/>
    <hyperlink ref="F43" r:id="rId2"/>
  </hyperlinks>
  <pageMargins left="0.19685039370078741" right="0.11811023622047245" top="0.19685039370078741" bottom="0.19685039370078741" header="0.31496062992125984" footer="0.31496062992125984"/>
  <pageSetup paperSize="9" fitToWidth="2" fitToHeight="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rgb="FF0070C0"/>
  </sheetPr>
  <dimension ref="A1:T51"/>
  <sheetViews>
    <sheetView showGridLines="0" zoomScaleNormal="100" workbookViewId="0"/>
  </sheetViews>
  <sheetFormatPr defaultColWidth="2" defaultRowHeight="15" x14ac:dyDescent="0.25"/>
  <cols>
    <col min="1" max="1" width="5.42578125" style="197" bestFit="1" customWidth="1"/>
    <col min="2" max="2" width="13.5703125" style="198" bestFit="1" customWidth="1"/>
    <col min="3" max="3" width="10.5703125" style="197" bestFit="1" customWidth="1"/>
    <col min="4" max="4" width="11.85546875" style="197" bestFit="1" customWidth="1"/>
    <col min="5" max="5" width="14" style="197" bestFit="1" customWidth="1"/>
    <col min="6" max="6" width="15.140625" style="225" bestFit="1" customWidth="1"/>
    <col min="7" max="7" width="7.85546875" style="197" bestFit="1" customWidth="1"/>
    <col min="8" max="8" width="12" style="197" bestFit="1" customWidth="1"/>
    <col min="9" max="9" width="14" style="197" bestFit="1" customWidth="1"/>
    <col min="10" max="10" width="6.5703125" style="197" bestFit="1" customWidth="1"/>
    <col min="11" max="13" width="14" style="197" bestFit="1" customWidth="1"/>
    <col min="14" max="14" width="15.140625" style="197" bestFit="1" customWidth="1"/>
    <col min="15" max="15" width="11" style="197" bestFit="1" customWidth="1"/>
    <col min="16" max="16" width="14" style="197" bestFit="1" customWidth="1"/>
    <col min="17" max="17" width="13.5703125" style="197" bestFit="1" customWidth="1"/>
    <col min="18" max="18" width="14.42578125" style="197" bestFit="1" customWidth="1"/>
    <col min="19" max="19" width="34.42578125" style="197" bestFit="1" customWidth="1"/>
    <col min="20" max="20" width="12" style="197" bestFit="1" customWidth="1"/>
    <col min="21" max="21" width="3" style="197" bestFit="1" customWidth="1"/>
    <col min="22" max="43" width="2" style="197" bestFit="1" customWidth="1"/>
    <col min="44" max="44" width="3" style="197" bestFit="1" customWidth="1"/>
    <col min="45" max="46" width="2" style="197" bestFit="1" customWidth="1"/>
    <col min="47" max="47" width="3" style="197" bestFit="1" customWidth="1"/>
    <col min="48" max="48" width="2" style="197" bestFit="1"/>
    <col min="49" max="16384" width="2" style="197"/>
  </cols>
  <sheetData>
    <row r="1" spans="1:20" s="197" customFormat="1" x14ac:dyDescent="0.25">
      <c r="A1" s="220" t="s">
        <v>0</v>
      </c>
      <c r="B1" s="244" t="s">
        <v>1</v>
      </c>
      <c r="C1" s="220" t="s">
        <v>2</v>
      </c>
      <c r="D1" s="220" t="s">
        <v>3</v>
      </c>
      <c r="E1" s="220" t="s">
        <v>4</v>
      </c>
      <c r="F1" s="245" t="s">
        <v>5</v>
      </c>
      <c r="G1" s="220" t="s">
        <v>6</v>
      </c>
      <c r="H1" s="220" t="s">
        <v>7</v>
      </c>
      <c r="I1" s="220" t="s">
        <v>8</v>
      </c>
      <c r="J1" s="220" t="s">
        <v>9</v>
      </c>
      <c r="K1" s="220" t="s">
        <v>10</v>
      </c>
      <c r="L1" s="220" t="s">
        <v>11</v>
      </c>
      <c r="M1" s="220" t="s">
        <v>12</v>
      </c>
      <c r="N1" s="220" t="s">
        <v>13</v>
      </c>
      <c r="O1" s="220" t="s">
        <v>14</v>
      </c>
      <c r="P1" s="220" t="s">
        <v>15</v>
      </c>
      <c r="Q1" s="220" t="s">
        <v>16</v>
      </c>
      <c r="R1" s="220" t="s">
        <v>17</v>
      </c>
      <c r="S1" s="220" t="s">
        <v>18</v>
      </c>
      <c r="T1" s="220" t="s">
        <v>19</v>
      </c>
    </row>
    <row r="2" spans="1:20" s="197" customFormat="1" x14ac:dyDescent="0.25">
      <c r="A2" s="197" t="e">
        <f>'Inschrijfformulier  '!B22</f>
        <v>#N/A</v>
      </c>
      <c r="B2" s="198" t="str">
        <f>'Inschrijfformulier  '!C22</f>
        <v>01</v>
      </c>
      <c r="C2" s="197">
        <f>'Inschrijfformulier  '!D22</f>
        <v>0</v>
      </c>
      <c r="D2" s="197">
        <f>'Inschrijfformulier  '!E22</f>
        <v>0</v>
      </c>
      <c r="E2" s="197" t="str">
        <f>'Inschrijfformulier  '!F22</f>
        <v xml:space="preserve"> ↓Maak keuze</v>
      </c>
      <c r="F2" s="225">
        <f>'Inschrijfformulier  '!G22</f>
        <v>0</v>
      </c>
      <c r="G2" s="197" t="str">
        <f>'Inschrijfformulier  '!H22</f>
        <v>-</v>
      </c>
      <c r="H2" s="197" t="str">
        <f>'Inschrijfformulier  '!I22</f>
        <v>-</v>
      </c>
      <c r="I2" s="197" t="str">
        <f>'Inschrijfformulier  '!J22</f>
        <v>Maak keuze ↓</v>
      </c>
      <c r="J2" s="197" t="str">
        <f>'Inschrijfformulier  '!K22</f>
        <v>-</v>
      </c>
      <c r="K2" s="197" t="str">
        <f>'Inschrijfformulier  '!L22</f>
        <v>Maak keuze ↓</v>
      </c>
      <c r="L2" s="197" t="str">
        <f>'Inschrijfformulier  '!M22</f>
        <v>Maak keuze ↓</v>
      </c>
      <c r="M2" s="197" t="str">
        <f>IF('Inschrijfformulier  '!N22="Ja","Waar",IF('Inschrijfformulier  '!N22="Nee","Onwaar","-"))</f>
        <v>-</v>
      </c>
      <c r="N2" s="197" t="str">
        <f>'Inschrijfformulier  '!O22</f>
        <v xml:space="preserve"> </v>
      </c>
      <c r="O2" s="197">
        <f>'Inschrijfformulier  '!P22</f>
        <v>0</v>
      </c>
      <c r="P2" s="197" t="str">
        <f>IF('Inschrijfformulier  '!Q22="Ja","Waar",IF('Inschrijfformulier  '!Q22="Nee","Onwaar","-"))</f>
        <v>-</v>
      </c>
      <c r="Q2" s="197" t="str">
        <f>'Inschrijfformulier  '!R22</f>
        <v xml:space="preserve"> </v>
      </c>
      <c r="R2" s="197">
        <f>'Inschrijfformulier  '!S22</f>
        <v>0</v>
      </c>
      <c r="S2" s="197" t="str">
        <f t="shared" ref="S2:S51" si="0">Naam_School</f>
        <v>Maak keuze ↓</v>
      </c>
      <c r="T2" s="197" t="str">
        <f>'Inschrijfformulier  '!U22</f>
        <v xml:space="preserve"> -</v>
      </c>
    </row>
    <row r="3" spans="1:20" s="197" customFormat="1" x14ac:dyDescent="0.25">
      <c r="A3" s="197" t="e">
        <f>'Inschrijfformulier  '!B23</f>
        <v>#N/A</v>
      </c>
      <c r="B3" s="198" t="str">
        <f>'Inschrijfformulier  '!C23</f>
        <v>02</v>
      </c>
      <c r="C3" s="197">
        <f>'Inschrijfformulier  '!D23</f>
        <v>0</v>
      </c>
      <c r="D3" s="197">
        <f>'Inschrijfformulier  '!E23</f>
        <v>0</v>
      </c>
      <c r="E3" s="197" t="str">
        <f>'Inschrijfformulier  '!F23</f>
        <v xml:space="preserve"> ↓Maak keuze</v>
      </c>
      <c r="F3" s="225">
        <f>'Inschrijfformulier  '!G23</f>
        <v>0</v>
      </c>
      <c r="G3" s="197" t="str">
        <f>'Inschrijfformulier  '!H23</f>
        <v>-</v>
      </c>
      <c r="H3" s="197" t="str">
        <f>'Inschrijfformulier  '!I23</f>
        <v>-</v>
      </c>
      <c r="I3" s="197" t="str">
        <f>'Inschrijfformulier  '!J23</f>
        <v>Maak keuze ↓</v>
      </c>
      <c r="J3" s="197" t="str">
        <f>'Inschrijfformulier  '!K23</f>
        <v>-</v>
      </c>
      <c r="K3" s="197" t="str">
        <f>'Inschrijfformulier  '!L23</f>
        <v>Maak keuze ↓</v>
      </c>
      <c r="L3" s="197" t="str">
        <f>'Inschrijfformulier  '!M23</f>
        <v>Maak keuze ↓</v>
      </c>
      <c r="M3" s="197" t="str">
        <f>IF('Inschrijfformulier  '!N23="Ja","Waar",IF('Inschrijfformulier  '!N23="Nee","Onwaar","-"))</f>
        <v>-</v>
      </c>
      <c r="N3" s="197" t="str">
        <f>'Inschrijfformulier  '!O23</f>
        <v xml:space="preserve"> </v>
      </c>
      <c r="O3" s="197">
        <f>'Inschrijfformulier  '!P23</f>
        <v>0</v>
      </c>
      <c r="P3" s="197" t="str">
        <f>IF('Inschrijfformulier  '!Q23="Ja","Waar",IF('Inschrijfformulier  '!Q23="Nee","Onwaar","-"))</f>
        <v>-</v>
      </c>
      <c r="Q3" s="197" t="str">
        <f>'Inschrijfformulier  '!R23</f>
        <v xml:space="preserve"> </v>
      </c>
      <c r="R3" s="197">
        <f>'Inschrijfformulier  '!S23</f>
        <v>0</v>
      </c>
      <c r="S3" s="197" t="str">
        <f t="shared" si="0"/>
        <v>Maak keuze ↓</v>
      </c>
      <c r="T3" s="197" t="str">
        <f>'Inschrijfformulier  '!U23</f>
        <v xml:space="preserve"> -</v>
      </c>
    </row>
    <row r="4" spans="1:20" s="197" customFormat="1" x14ac:dyDescent="0.25">
      <c r="A4" s="197" t="e">
        <f>'Inschrijfformulier  '!B24</f>
        <v>#N/A</v>
      </c>
      <c r="B4" s="198" t="str">
        <f>'Inschrijfformulier  '!C24</f>
        <v>03</v>
      </c>
      <c r="C4" s="197">
        <f>'Inschrijfformulier  '!D24</f>
        <v>0</v>
      </c>
      <c r="D4" s="197">
        <f>'Inschrijfformulier  '!E24</f>
        <v>0</v>
      </c>
      <c r="E4" s="197" t="str">
        <f>'Inschrijfformulier  '!F24</f>
        <v xml:space="preserve"> ↓Maak keuze</v>
      </c>
      <c r="F4" s="225">
        <f>'Inschrijfformulier  '!G24</f>
        <v>0</v>
      </c>
      <c r="G4" s="197" t="str">
        <f>'Inschrijfformulier  '!H24</f>
        <v>-</v>
      </c>
      <c r="H4" s="197" t="str">
        <f>'Inschrijfformulier  '!I24</f>
        <v>-</v>
      </c>
      <c r="I4" s="197" t="str">
        <f>'Inschrijfformulier  '!J24</f>
        <v>Maak keuze ↓</v>
      </c>
      <c r="J4" s="197" t="str">
        <f>'Inschrijfformulier  '!K24</f>
        <v>-</v>
      </c>
      <c r="K4" s="197" t="str">
        <f>'Inschrijfformulier  '!L24</f>
        <v>Maak keuze ↓</v>
      </c>
      <c r="L4" s="197" t="str">
        <f>'Inschrijfformulier  '!M24</f>
        <v>Maak keuze ↓</v>
      </c>
      <c r="M4" s="197" t="str">
        <f>IF('Inschrijfformulier  '!N24="Ja","Waar",IF('Inschrijfformulier  '!N24="Nee","Onwaar","-"))</f>
        <v>-</v>
      </c>
      <c r="N4" s="197" t="str">
        <f>'Inschrijfformulier  '!O24</f>
        <v xml:space="preserve"> </v>
      </c>
      <c r="O4" s="197">
        <f>'Inschrijfformulier  '!P24</f>
        <v>0</v>
      </c>
      <c r="P4" s="197" t="str">
        <f>IF('Inschrijfformulier  '!Q24="Ja","Waar",IF('Inschrijfformulier  '!Q24="Nee","Onwaar","-"))</f>
        <v>-</v>
      </c>
      <c r="Q4" s="197" t="str">
        <f>'Inschrijfformulier  '!R24</f>
        <v xml:space="preserve"> </v>
      </c>
      <c r="R4" s="197">
        <f>'Inschrijfformulier  '!S24</f>
        <v>0</v>
      </c>
      <c r="S4" s="197" t="str">
        <f t="shared" si="0"/>
        <v>Maak keuze ↓</v>
      </c>
      <c r="T4" s="197" t="str">
        <f>'Inschrijfformulier  '!U24</f>
        <v xml:space="preserve"> -</v>
      </c>
    </row>
    <row r="5" spans="1:20" s="197" customFormat="1" x14ac:dyDescent="0.25">
      <c r="A5" s="197" t="e">
        <f>'Inschrijfformulier  '!B25</f>
        <v>#N/A</v>
      </c>
      <c r="B5" s="198" t="str">
        <f>'Inschrijfformulier  '!C25</f>
        <v>04</v>
      </c>
      <c r="C5" s="197">
        <f>'Inschrijfformulier  '!D25</f>
        <v>0</v>
      </c>
      <c r="D5" s="197">
        <f>'Inschrijfformulier  '!E25</f>
        <v>0</v>
      </c>
      <c r="E5" s="197" t="str">
        <f>'Inschrijfformulier  '!F25</f>
        <v xml:space="preserve"> ↓Maak keuze</v>
      </c>
      <c r="F5" s="225">
        <f>'Inschrijfformulier  '!G25</f>
        <v>0</v>
      </c>
      <c r="G5" s="197" t="str">
        <f>'Inschrijfformulier  '!H25</f>
        <v>-</v>
      </c>
      <c r="H5" s="197" t="str">
        <f>'Inschrijfformulier  '!I25</f>
        <v>-</v>
      </c>
      <c r="I5" s="197" t="str">
        <f>'Inschrijfformulier  '!J25</f>
        <v>Maak keuze ↓</v>
      </c>
      <c r="J5" s="197" t="str">
        <f>'Inschrijfformulier  '!K25</f>
        <v>-</v>
      </c>
      <c r="K5" s="197" t="str">
        <f>'Inschrijfformulier  '!L25</f>
        <v>Maak keuze ↓</v>
      </c>
      <c r="L5" s="197" t="str">
        <f>'Inschrijfformulier  '!M25</f>
        <v>Maak keuze ↓</v>
      </c>
      <c r="M5" s="197" t="str">
        <f>IF('Inschrijfformulier  '!N25="Ja","Waar",IF('Inschrijfformulier  '!N25="Nee","Onwaar","-"))</f>
        <v>-</v>
      </c>
      <c r="N5" s="197" t="str">
        <f>'Inschrijfformulier  '!O25</f>
        <v xml:space="preserve"> </v>
      </c>
      <c r="O5" s="197">
        <f>'Inschrijfformulier  '!P25</f>
        <v>0</v>
      </c>
      <c r="P5" s="197" t="str">
        <f>IF('Inschrijfformulier  '!Q25="Ja","Waar",IF('Inschrijfformulier  '!Q25="Nee","Onwaar","-"))</f>
        <v>-</v>
      </c>
      <c r="Q5" s="197" t="str">
        <f>'Inschrijfformulier  '!R25</f>
        <v xml:space="preserve"> </v>
      </c>
      <c r="R5" s="197">
        <f>'Inschrijfformulier  '!S25</f>
        <v>0</v>
      </c>
      <c r="S5" s="197" t="str">
        <f t="shared" si="0"/>
        <v>Maak keuze ↓</v>
      </c>
      <c r="T5" s="197" t="str">
        <f>'Inschrijfformulier  '!U25</f>
        <v xml:space="preserve"> -</v>
      </c>
    </row>
    <row r="6" spans="1:20" s="197" customFormat="1" x14ac:dyDescent="0.25">
      <c r="A6" s="197" t="e">
        <f>'Inschrijfformulier  '!B26</f>
        <v>#N/A</v>
      </c>
      <c r="B6" s="198" t="str">
        <f>'Inschrijfformulier  '!C26</f>
        <v>05</v>
      </c>
      <c r="C6" s="197">
        <f>'Inschrijfformulier  '!D26</f>
        <v>0</v>
      </c>
      <c r="D6" s="197">
        <f>'Inschrijfformulier  '!E26</f>
        <v>0</v>
      </c>
      <c r="E6" s="197" t="str">
        <f>'Inschrijfformulier  '!F26</f>
        <v xml:space="preserve"> ↓Maak keuze</v>
      </c>
      <c r="F6" s="225">
        <f>'Inschrijfformulier  '!G26</f>
        <v>0</v>
      </c>
      <c r="G6" s="197" t="str">
        <f>'Inschrijfformulier  '!H26</f>
        <v>-</v>
      </c>
      <c r="H6" s="197" t="str">
        <f>'Inschrijfformulier  '!I26</f>
        <v>-</v>
      </c>
      <c r="I6" s="197" t="str">
        <f>'Inschrijfformulier  '!J26</f>
        <v>Maak keuze ↓</v>
      </c>
      <c r="J6" s="197" t="str">
        <f>'Inschrijfformulier  '!K26</f>
        <v>-</v>
      </c>
      <c r="K6" s="197" t="str">
        <f>'Inschrijfformulier  '!L26</f>
        <v>Maak keuze ↓</v>
      </c>
      <c r="L6" s="197" t="str">
        <f>'Inschrijfformulier  '!M26</f>
        <v>Maak keuze ↓</v>
      </c>
      <c r="M6" s="197" t="str">
        <f>IF('Inschrijfformulier  '!N26="Ja","Waar",IF('Inschrijfformulier  '!N26="Nee","Onwaar","-"))</f>
        <v>-</v>
      </c>
      <c r="N6" s="197" t="str">
        <f>'Inschrijfformulier  '!O26</f>
        <v xml:space="preserve"> </v>
      </c>
      <c r="O6" s="197">
        <f>'Inschrijfformulier  '!P26</f>
        <v>0</v>
      </c>
      <c r="P6" s="197" t="str">
        <f>IF('Inschrijfformulier  '!Q26="Ja","Waar",IF('Inschrijfformulier  '!Q26="Nee","Onwaar","-"))</f>
        <v>-</v>
      </c>
      <c r="Q6" s="197" t="str">
        <f>'Inschrijfformulier  '!R26</f>
        <v xml:space="preserve"> </v>
      </c>
      <c r="R6" s="197">
        <f>'Inschrijfformulier  '!S26</f>
        <v>0</v>
      </c>
      <c r="S6" s="197" t="str">
        <f t="shared" si="0"/>
        <v>Maak keuze ↓</v>
      </c>
      <c r="T6" s="197" t="str">
        <f>'Inschrijfformulier  '!U26</f>
        <v xml:space="preserve"> -</v>
      </c>
    </row>
    <row r="7" spans="1:20" s="197" customFormat="1" x14ac:dyDescent="0.25">
      <c r="A7" s="197" t="e">
        <f>'Inschrijfformulier  '!B27</f>
        <v>#N/A</v>
      </c>
      <c r="B7" s="198" t="str">
        <f>'Inschrijfformulier  '!C27</f>
        <v>06</v>
      </c>
      <c r="C7" s="197">
        <f>'Inschrijfformulier  '!D27</f>
        <v>0</v>
      </c>
      <c r="D7" s="197">
        <f>'Inschrijfformulier  '!E27</f>
        <v>0</v>
      </c>
      <c r="E7" s="197" t="str">
        <f>'Inschrijfformulier  '!F27</f>
        <v xml:space="preserve"> ↓Maak keuze</v>
      </c>
      <c r="F7" s="225">
        <f>'Inschrijfformulier  '!G27</f>
        <v>0</v>
      </c>
      <c r="G7" s="197" t="str">
        <f>'Inschrijfformulier  '!H27</f>
        <v>-</v>
      </c>
      <c r="H7" s="197" t="str">
        <f>'Inschrijfformulier  '!I27</f>
        <v>-</v>
      </c>
      <c r="I7" s="197" t="str">
        <f>'Inschrijfformulier  '!J27</f>
        <v>Maak keuze ↓</v>
      </c>
      <c r="J7" s="197" t="str">
        <f>'Inschrijfformulier  '!K27</f>
        <v>-</v>
      </c>
      <c r="K7" s="197" t="str">
        <f>'Inschrijfformulier  '!L27</f>
        <v>Maak keuze ↓</v>
      </c>
      <c r="L7" s="197" t="str">
        <f>'Inschrijfformulier  '!M27</f>
        <v>Maak keuze ↓</v>
      </c>
      <c r="M7" s="197" t="str">
        <f>IF('Inschrijfformulier  '!N27="Ja","Waar",IF('Inschrijfformulier  '!N27="Nee","Onwaar","-"))</f>
        <v>-</v>
      </c>
      <c r="N7" s="197" t="str">
        <f>'Inschrijfformulier  '!O27</f>
        <v xml:space="preserve"> </v>
      </c>
      <c r="O7" s="197">
        <f>'Inschrijfformulier  '!P27</f>
        <v>0</v>
      </c>
      <c r="P7" s="197" t="str">
        <f>IF('Inschrijfformulier  '!Q27="Ja","Waar",IF('Inschrijfformulier  '!Q27="Nee","Onwaar","-"))</f>
        <v>-</v>
      </c>
      <c r="Q7" s="197" t="str">
        <f>'Inschrijfformulier  '!R27</f>
        <v xml:space="preserve"> </v>
      </c>
      <c r="R7" s="197">
        <f>'Inschrijfformulier  '!S27</f>
        <v>0</v>
      </c>
      <c r="S7" s="197" t="str">
        <f t="shared" si="0"/>
        <v>Maak keuze ↓</v>
      </c>
      <c r="T7" s="197" t="str">
        <f>'Inschrijfformulier  '!U27</f>
        <v xml:space="preserve"> -</v>
      </c>
    </row>
    <row r="8" spans="1:20" s="197" customFormat="1" x14ac:dyDescent="0.25">
      <c r="A8" s="197" t="e">
        <f>'Inschrijfformulier  '!B28</f>
        <v>#N/A</v>
      </c>
      <c r="B8" s="198" t="str">
        <f>'Inschrijfformulier  '!C28</f>
        <v>07</v>
      </c>
      <c r="C8" s="197">
        <f>'Inschrijfformulier  '!D28</f>
        <v>0</v>
      </c>
      <c r="D8" s="197">
        <f>'Inschrijfformulier  '!E28</f>
        <v>0</v>
      </c>
      <c r="E8" s="197" t="str">
        <f>'Inschrijfformulier  '!F28</f>
        <v xml:space="preserve"> ↓Maak keuze</v>
      </c>
      <c r="F8" s="225">
        <f>'Inschrijfformulier  '!G28</f>
        <v>0</v>
      </c>
      <c r="G8" s="197" t="str">
        <f>'Inschrijfformulier  '!H28</f>
        <v>-</v>
      </c>
      <c r="H8" s="197" t="str">
        <f>'Inschrijfformulier  '!I28</f>
        <v>-</v>
      </c>
      <c r="I8" s="197" t="str">
        <f>'Inschrijfformulier  '!J28</f>
        <v>Maak keuze ↓</v>
      </c>
      <c r="J8" s="197" t="str">
        <f>'Inschrijfformulier  '!K28</f>
        <v>-</v>
      </c>
      <c r="K8" s="197" t="str">
        <f>'Inschrijfformulier  '!L28</f>
        <v>Maak keuze ↓</v>
      </c>
      <c r="L8" s="197" t="str">
        <f>'Inschrijfformulier  '!M28</f>
        <v>Maak keuze ↓</v>
      </c>
      <c r="M8" s="197" t="str">
        <f>IF('Inschrijfformulier  '!N28="Ja","Waar",IF('Inschrijfformulier  '!N28="Nee","Onwaar","-"))</f>
        <v>-</v>
      </c>
      <c r="N8" s="197" t="str">
        <f>'Inschrijfformulier  '!O28</f>
        <v xml:space="preserve"> </v>
      </c>
      <c r="O8" s="197">
        <f>'Inschrijfformulier  '!P28</f>
        <v>0</v>
      </c>
      <c r="P8" s="197" t="str">
        <f>IF('Inschrijfformulier  '!Q28="Ja","Waar",IF('Inschrijfformulier  '!Q28="Nee","Onwaar","-"))</f>
        <v>-</v>
      </c>
      <c r="Q8" s="197" t="str">
        <f>'Inschrijfformulier  '!R28</f>
        <v xml:space="preserve"> </v>
      </c>
      <c r="R8" s="197">
        <f>'Inschrijfformulier  '!S28</f>
        <v>0</v>
      </c>
      <c r="S8" s="197" t="str">
        <f t="shared" si="0"/>
        <v>Maak keuze ↓</v>
      </c>
      <c r="T8" s="197" t="str">
        <f>'Inschrijfformulier  '!U28</f>
        <v xml:space="preserve"> -</v>
      </c>
    </row>
    <row r="9" spans="1:20" s="197" customFormat="1" x14ac:dyDescent="0.25">
      <c r="A9" s="197" t="e">
        <f>'Inschrijfformulier  '!B29</f>
        <v>#N/A</v>
      </c>
      <c r="B9" s="198" t="str">
        <f>'Inschrijfformulier  '!C29</f>
        <v>08</v>
      </c>
      <c r="C9" s="197">
        <f>'Inschrijfformulier  '!D29</f>
        <v>0</v>
      </c>
      <c r="D9" s="197">
        <f>'Inschrijfformulier  '!E29</f>
        <v>0</v>
      </c>
      <c r="E9" s="197" t="str">
        <f>'Inschrijfformulier  '!F29</f>
        <v xml:space="preserve"> ↓Maak keuze</v>
      </c>
      <c r="F9" s="225">
        <f>'Inschrijfformulier  '!G29</f>
        <v>0</v>
      </c>
      <c r="G9" s="197" t="str">
        <f>'Inschrijfformulier  '!H29</f>
        <v>-</v>
      </c>
      <c r="H9" s="197" t="str">
        <f>'Inschrijfformulier  '!I29</f>
        <v>-</v>
      </c>
      <c r="I9" s="197" t="str">
        <f>'Inschrijfformulier  '!J29</f>
        <v>Maak keuze ↓</v>
      </c>
      <c r="J9" s="197" t="str">
        <f>'Inschrijfformulier  '!K29</f>
        <v>-</v>
      </c>
      <c r="K9" s="197" t="str">
        <f>'Inschrijfformulier  '!L29</f>
        <v>Maak keuze ↓</v>
      </c>
      <c r="L9" s="197" t="str">
        <f>'Inschrijfformulier  '!M29</f>
        <v>Maak keuze ↓</v>
      </c>
      <c r="M9" s="197" t="str">
        <f>IF('Inschrijfformulier  '!N29="Ja","Waar",IF('Inschrijfformulier  '!N29="Nee","Onwaar","-"))</f>
        <v>-</v>
      </c>
      <c r="N9" s="197" t="str">
        <f>'Inschrijfformulier  '!O29</f>
        <v xml:space="preserve"> </v>
      </c>
      <c r="O9" s="197">
        <f>'Inschrijfformulier  '!P29</f>
        <v>0</v>
      </c>
      <c r="P9" s="197" t="str">
        <f>IF('Inschrijfformulier  '!Q29="Ja","Waar",IF('Inschrijfformulier  '!Q29="Nee","Onwaar","-"))</f>
        <v>-</v>
      </c>
      <c r="Q9" s="197" t="str">
        <f>'Inschrijfformulier  '!R29</f>
        <v xml:space="preserve"> </v>
      </c>
      <c r="R9" s="197">
        <f>'Inschrijfformulier  '!S29</f>
        <v>0</v>
      </c>
      <c r="S9" s="197" t="str">
        <f t="shared" si="0"/>
        <v>Maak keuze ↓</v>
      </c>
      <c r="T9" s="197" t="str">
        <f>'Inschrijfformulier  '!U29</f>
        <v xml:space="preserve"> -</v>
      </c>
    </row>
    <row r="10" spans="1:20" s="197" customFormat="1" x14ac:dyDescent="0.25">
      <c r="A10" s="197" t="e">
        <f>'Inschrijfformulier  '!B30</f>
        <v>#N/A</v>
      </c>
      <c r="B10" s="198" t="str">
        <f>'Inschrijfformulier  '!C30</f>
        <v>09</v>
      </c>
      <c r="C10" s="197">
        <f>'Inschrijfformulier  '!D30</f>
        <v>0</v>
      </c>
      <c r="D10" s="197">
        <f>'Inschrijfformulier  '!E30</f>
        <v>0</v>
      </c>
      <c r="E10" s="197" t="str">
        <f>'Inschrijfformulier  '!F30</f>
        <v xml:space="preserve"> ↓Maak keuze</v>
      </c>
      <c r="F10" s="225">
        <f>'Inschrijfformulier  '!G30</f>
        <v>0</v>
      </c>
      <c r="G10" s="197" t="str">
        <f>'Inschrijfformulier  '!H30</f>
        <v>-</v>
      </c>
      <c r="H10" s="197" t="str">
        <f>'Inschrijfformulier  '!I30</f>
        <v>-</v>
      </c>
      <c r="I10" s="197" t="str">
        <f>'Inschrijfformulier  '!J30</f>
        <v>Maak keuze ↓</v>
      </c>
      <c r="J10" s="197" t="str">
        <f>'Inschrijfformulier  '!K30</f>
        <v>-</v>
      </c>
      <c r="K10" s="197" t="str">
        <f>'Inschrijfformulier  '!L30</f>
        <v>Maak keuze ↓</v>
      </c>
      <c r="L10" s="197" t="str">
        <f>'Inschrijfformulier  '!M30</f>
        <v>Maak keuze ↓</v>
      </c>
      <c r="M10" s="197" t="str">
        <f>IF('Inschrijfformulier  '!N30="Ja","Waar",IF('Inschrijfformulier  '!N30="Nee","Onwaar","-"))</f>
        <v>-</v>
      </c>
      <c r="N10" s="197" t="str">
        <f>'Inschrijfformulier  '!O30</f>
        <v xml:space="preserve"> </v>
      </c>
      <c r="O10" s="197">
        <f>'Inschrijfformulier  '!P30</f>
        <v>0</v>
      </c>
      <c r="P10" s="197" t="str">
        <f>IF('Inschrijfformulier  '!Q30="Ja","Waar",IF('Inschrijfformulier  '!Q30="Nee","Onwaar","-"))</f>
        <v>-</v>
      </c>
      <c r="Q10" s="197" t="str">
        <f>'Inschrijfformulier  '!R30</f>
        <v xml:space="preserve"> </v>
      </c>
      <c r="R10" s="197">
        <f>'Inschrijfformulier  '!S30</f>
        <v>0</v>
      </c>
      <c r="S10" s="197" t="str">
        <f t="shared" si="0"/>
        <v>Maak keuze ↓</v>
      </c>
      <c r="T10" s="197" t="str">
        <f>'Inschrijfformulier  '!U30</f>
        <v xml:space="preserve"> -</v>
      </c>
    </row>
    <row r="11" spans="1:20" s="197" customFormat="1" x14ac:dyDescent="0.25">
      <c r="A11" s="197" t="e">
        <f>'Inschrijfformulier  '!B31</f>
        <v>#N/A</v>
      </c>
      <c r="B11" s="198">
        <f>'Inschrijfformulier  '!C31</f>
        <v>10</v>
      </c>
      <c r="C11" s="197">
        <f>'Inschrijfformulier  '!D31</f>
        <v>0</v>
      </c>
      <c r="D11" s="197">
        <f>'Inschrijfformulier  '!E31</f>
        <v>0</v>
      </c>
      <c r="E11" s="197" t="str">
        <f>'Inschrijfformulier  '!F31</f>
        <v xml:space="preserve"> ↓Maak keuze</v>
      </c>
      <c r="F11" s="225">
        <f>'Inschrijfformulier  '!G31</f>
        <v>0</v>
      </c>
      <c r="G11" s="197" t="str">
        <f>'Inschrijfformulier  '!H31</f>
        <v>-</v>
      </c>
      <c r="H11" s="197" t="str">
        <f>'Inschrijfformulier  '!I31</f>
        <v>-</v>
      </c>
      <c r="I11" s="197" t="str">
        <f>'Inschrijfformulier  '!J31</f>
        <v>Maak keuze ↓</v>
      </c>
      <c r="J11" s="197" t="str">
        <f>'Inschrijfformulier  '!K31</f>
        <v>-</v>
      </c>
      <c r="K11" s="197" t="str">
        <f>'Inschrijfformulier  '!L31</f>
        <v>Maak keuze ↓</v>
      </c>
      <c r="L11" s="197" t="str">
        <f>'Inschrijfformulier  '!M31</f>
        <v>Maak keuze ↓</v>
      </c>
      <c r="M11" s="197" t="str">
        <f>IF('Inschrijfformulier  '!N31="Ja","Waar",IF('Inschrijfformulier  '!N31="Nee","Onwaar","-"))</f>
        <v>-</v>
      </c>
      <c r="N11" s="197" t="str">
        <f>'Inschrijfformulier  '!O31</f>
        <v xml:space="preserve"> </v>
      </c>
      <c r="O11" s="197">
        <f>'Inschrijfformulier  '!P31</f>
        <v>0</v>
      </c>
      <c r="P11" s="197" t="str">
        <f>IF('Inschrijfformulier  '!Q31="Ja","Waar",IF('Inschrijfformulier  '!Q31="Nee","Onwaar","-"))</f>
        <v>-</v>
      </c>
      <c r="Q11" s="197" t="str">
        <f>'Inschrijfformulier  '!R31</f>
        <v xml:space="preserve"> </v>
      </c>
      <c r="R11" s="197">
        <f>'Inschrijfformulier  '!S31</f>
        <v>0</v>
      </c>
      <c r="S11" s="197" t="str">
        <f t="shared" si="0"/>
        <v>Maak keuze ↓</v>
      </c>
      <c r="T11" s="197" t="str">
        <f>'Inschrijfformulier  '!U31</f>
        <v xml:space="preserve"> -</v>
      </c>
    </row>
    <row r="12" spans="1:20" s="197" customFormat="1" x14ac:dyDescent="0.25">
      <c r="A12" s="197" t="e">
        <f>'Inschrijfformulier  '!B32</f>
        <v>#N/A</v>
      </c>
      <c r="B12" s="198">
        <f>'Inschrijfformulier  '!C32</f>
        <v>11</v>
      </c>
      <c r="C12" s="197">
        <f>'Inschrijfformulier  '!D32</f>
        <v>0</v>
      </c>
      <c r="D12" s="197">
        <f>'Inschrijfformulier  '!E32</f>
        <v>0</v>
      </c>
      <c r="E12" s="197" t="str">
        <f>'Inschrijfformulier  '!F32</f>
        <v xml:space="preserve"> ↓Maak keuze</v>
      </c>
      <c r="F12" s="225">
        <f>'Inschrijfformulier  '!G32</f>
        <v>0</v>
      </c>
      <c r="G12" s="197" t="str">
        <f>'Inschrijfformulier  '!H32</f>
        <v>-</v>
      </c>
      <c r="H12" s="197" t="str">
        <f>'Inschrijfformulier  '!I32</f>
        <v>-</v>
      </c>
      <c r="I12" s="197" t="str">
        <f>'Inschrijfformulier  '!J32</f>
        <v>Maak keuze ↓</v>
      </c>
      <c r="J12" s="197" t="str">
        <f>'Inschrijfformulier  '!K32</f>
        <v>-</v>
      </c>
      <c r="K12" s="197" t="str">
        <f>'Inschrijfformulier  '!L32</f>
        <v>Maak keuze ↓</v>
      </c>
      <c r="L12" s="197" t="str">
        <f>'Inschrijfformulier  '!M32</f>
        <v>Maak keuze ↓</v>
      </c>
      <c r="M12" s="197" t="str">
        <f>IF('Inschrijfformulier  '!N32="Ja","Waar",IF('Inschrijfformulier  '!N32="Nee","Onwaar","-"))</f>
        <v>-</v>
      </c>
      <c r="N12" s="197" t="str">
        <f>'Inschrijfformulier  '!O32</f>
        <v xml:space="preserve"> </v>
      </c>
      <c r="O12" s="197">
        <f>'Inschrijfformulier  '!P32</f>
        <v>0</v>
      </c>
      <c r="P12" s="197" t="str">
        <f>IF('Inschrijfformulier  '!Q32="Ja","Waar",IF('Inschrijfformulier  '!Q32="Nee","Onwaar","-"))</f>
        <v>-</v>
      </c>
      <c r="Q12" s="197" t="str">
        <f>'Inschrijfformulier  '!R32</f>
        <v xml:space="preserve"> </v>
      </c>
      <c r="R12" s="197">
        <f>'Inschrijfformulier  '!S32</f>
        <v>0</v>
      </c>
      <c r="S12" s="197" t="str">
        <f t="shared" si="0"/>
        <v>Maak keuze ↓</v>
      </c>
      <c r="T12" s="197" t="str">
        <f>'Inschrijfformulier  '!U32</f>
        <v xml:space="preserve"> -</v>
      </c>
    </row>
    <row r="13" spans="1:20" s="197" customFormat="1" x14ac:dyDescent="0.25">
      <c r="A13" s="197" t="e">
        <f>'Inschrijfformulier  '!B33</f>
        <v>#N/A</v>
      </c>
      <c r="B13" s="198">
        <f>'Inschrijfformulier  '!C33</f>
        <v>12</v>
      </c>
      <c r="C13" s="197">
        <f>'Inschrijfformulier  '!D33</f>
        <v>0</v>
      </c>
      <c r="D13" s="197">
        <f>'Inschrijfformulier  '!E33</f>
        <v>0</v>
      </c>
      <c r="E13" s="197" t="str">
        <f>'Inschrijfformulier  '!F33</f>
        <v xml:space="preserve"> ↓Maak keuze</v>
      </c>
      <c r="F13" s="225">
        <f>'Inschrijfformulier  '!G33</f>
        <v>0</v>
      </c>
      <c r="G13" s="197" t="str">
        <f>'Inschrijfformulier  '!H33</f>
        <v>-</v>
      </c>
      <c r="H13" s="197" t="str">
        <f>'Inschrijfformulier  '!I33</f>
        <v>-</v>
      </c>
      <c r="I13" s="197" t="str">
        <f>'Inschrijfformulier  '!J33</f>
        <v>Maak keuze ↓</v>
      </c>
      <c r="J13" s="197" t="str">
        <f>'Inschrijfformulier  '!K33</f>
        <v>-</v>
      </c>
      <c r="K13" s="197" t="str">
        <f>'Inschrijfformulier  '!L33</f>
        <v>Maak keuze ↓</v>
      </c>
      <c r="L13" s="197" t="str">
        <f>'Inschrijfformulier  '!M33</f>
        <v>Maak keuze ↓</v>
      </c>
      <c r="M13" s="197" t="str">
        <f>IF('Inschrijfformulier  '!N33="Ja","Waar",IF('Inschrijfformulier  '!N33="Nee","Onwaar","-"))</f>
        <v>-</v>
      </c>
      <c r="N13" s="197" t="str">
        <f>'Inschrijfformulier  '!O33</f>
        <v xml:space="preserve"> </v>
      </c>
      <c r="O13" s="197">
        <f>'Inschrijfformulier  '!P33</f>
        <v>0</v>
      </c>
      <c r="P13" s="197" t="str">
        <f>IF('Inschrijfformulier  '!Q33="Ja","Waar",IF('Inschrijfformulier  '!Q33="Nee","Onwaar","-"))</f>
        <v>-</v>
      </c>
      <c r="Q13" s="197" t="str">
        <f>'Inschrijfformulier  '!R33</f>
        <v xml:space="preserve"> </v>
      </c>
      <c r="R13" s="197">
        <f>'Inschrijfformulier  '!S33</f>
        <v>0</v>
      </c>
      <c r="S13" s="197" t="str">
        <f t="shared" si="0"/>
        <v>Maak keuze ↓</v>
      </c>
      <c r="T13" s="197" t="str">
        <f>'Inschrijfformulier  '!U33</f>
        <v xml:space="preserve"> -</v>
      </c>
    </row>
    <row r="14" spans="1:20" s="197" customFormat="1" x14ac:dyDescent="0.25">
      <c r="A14" s="197" t="e">
        <f>'Inschrijfformulier  '!B34</f>
        <v>#N/A</v>
      </c>
      <c r="B14" s="198">
        <f>'Inschrijfformulier  '!C34</f>
        <v>13</v>
      </c>
      <c r="C14" s="197">
        <f>'Inschrijfformulier  '!D34</f>
        <v>0</v>
      </c>
      <c r="D14" s="197">
        <f>'Inschrijfformulier  '!E34</f>
        <v>0</v>
      </c>
      <c r="E14" s="197" t="str">
        <f>'Inschrijfformulier  '!F34</f>
        <v xml:space="preserve"> ↓Maak keuze</v>
      </c>
      <c r="F14" s="225">
        <f>'Inschrijfformulier  '!G34</f>
        <v>0</v>
      </c>
      <c r="G14" s="197" t="str">
        <f>'Inschrijfformulier  '!H34</f>
        <v>-</v>
      </c>
      <c r="H14" s="197" t="str">
        <f>'Inschrijfformulier  '!I34</f>
        <v>-</v>
      </c>
      <c r="I14" s="197" t="str">
        <f>'Inschrijfformulier  '!J34</f>
        <v>Maak keuze ↓</v>
      </c>
      <c r="J14" s="197" t="str">
        <f>'Inschrijfformulier  '!K34</f>
        <v>-</v>
      </c>
      <c r="K14" s="197" t="str">
        <f>'Inschrijfformulier  '!L34</f>
        <v>Maak keuze ↓</v>
      </c>
      <c r="L14" s="197" t="str">
        <f>'Inschrijfformulier  '!M34</f>
        <v>Maak keuze ↓</v>
      </c>
      <c r="M14" s="197" t="str">
        <f>IF('Inschrijfformulier  '!N34="Ja","Waar",IF('Inschrijfformulier  '!N34="Nee","Onwaar","-"))</f>
        <v>-</v>
      </c>
      <c r="N14" s="197" t="str">
        <f>'Inschrijfformulier  '!O34</f>
        <v xml:space="preserve"> </v>
      </c>
      <c r="O14" s="197">
        <f>'Inschrijfformulier  '!P34</f>
        <v>0</v>
      </c>
      <c r="P14" s="197" t="str">
        <f>IF('Inschrijfformulier  '!Q34="Ja","Waar",IF('Inschrijfformulier  '!Q34="Nee","Onwaar","-"))</f>
        <v>-</v>
      </c>
      <c r="Q14" s="197" t="str">
        <f>'Inschrijfformulier  '!R34</f>
        <v xml:space="preserve"> </v>
      </c>
      <c r="R14" s="197">
        <f>'Inschrijfformulier  '!S34</f>
        <v>0</v>
      </c>
      <c r="S14" s="197" t="str">
        <f t="shared" si="0"/>
        <v>Maak keuze ↓</v>
      </c>
      <c r="T14" s="197" t="str">
        <f>'Inschrijfformulier  '!U34</f>
        <v xml:space="preserve"> -</v>
      </c>
    </row>
    <row r="15" spans="1:20" s="197" customFormat="1" x14ac:dyDescent="0.25">
      <c r="A15" s="197" t="e">
        <f>'Inschrijfformulier  '!B35</f>
        <v>#N/A</v>
      </c>
      <c r="B15" s="198">
        <f>'Inschrijfformulier  '!C35</f>
        <v>14</v>
      </c>
      <c r="C15" s="197">
        <f>'Inschrijfformulier  '!D35</f>
        <v>0</v>
      </c>
      <c r="D15" s="197">
        <f>'Inschrijfformulier  '!E35</f>
        <v>0</v>
      </c>
      <c r="E15" s="197" t="str">
        <f>'Inschrijfformulier  '!F35</f>
        <v xml:space="preserve"> ↓Maak keuze</v>
      </c>
      <c r="F15" s="225">
        <f>'Inschrijfformulier  '!G35</f>
        <v>0</v>
      </c>
      <c r="G15" s="197" t="str">
        <f>'Inschrijfformulier  '!H35</f>
        <v>-</v>
      </c>
      <c r="H15" s="197" t="str">
        <f>'Inschrijfformulier  '!I35</f>
        <v>-</v>
      </c>
      <c r="I15" s="197" t="str">
        <f>'Inschrijfformulier  '!J35</f>
        <v>Maak keuze ↓</v>
      </c>
      <c r="J15" s="197" t="str">
        <f>'Inschrijfformulier  '!K35</f>
        <v>-</v>
      </c>
      <c r="K15" s="197" t="str">
        <f>'Inschrijfformulier  '!L35</f>
        <v>Maak keuze ↓</v>
      </c>
      <c r="L15" s="197" t="str">
        <f>'Inschrijfformulier  '!M35</f>
        <v>Maak keuze ↓</v>
      </c>
      <c r="M15" s="197" t="str">
        <f>IF('Inschrijfformulier  '!N35="Ja","Waar",IF('Inschrijfformulier  '!N35="Nee","Onwaar","-"))</f>
        <v>-</v>
      </c>
      <c r="N15" s="197" t="str">
        <f>'Inschrijfformulier  '!O35</f>
        <v xml:space="preserve"> </v>
      </c>
      <c r="O15" s="197">
        <f>'Inschrijfformulier  '!P35</f>
        <v>0</v>
      </c>
      <c r="P15" s="197" t="str">
        <f>IF('Inschrijfformulier  '!Q35="Ja","Waar",IF('Inschrijfformulier  '!Q35="Nee","Onwaar","-"))</f>
        <v>-</v>
      </c>
      <c r="Q15" s="197" t="str">
        <f>'Inschrijfformulier  '!R35</f>
        <v xml:space="preserve"> </v>
      </c>
      <c r="R15" s="197">
        <f>'Inschrijfformulier  '!S35</f>
        <v>0</v>
      </c>
      <c r="S15" s="197" t="str">
        <f t="shared" si="0"/>
        <v>Maak keuze ↓</v>
      </c>
      <c r="T15" s="197" t="str">
        <f>'Inschrijfformulier  '!U35</f>
        <v xml:space="preserve"> -</v>
      </c>
    </row>
    <row r="16" spans="1:20" s="197" customFormat="1" x14ac:dyDescent="0.25">
      <c r="A16" s="197" t="e">
        <f>'Inschrijfformulier  '!B36</f>
        <v>#N/A</v>
      </c>
      <c r="B16" s="198">
        <f>'Inschrijfformulier  '!C36</f>
        <v>15</v>
      </c>
      <c r="C16" s="197">
        <f>'Inschrijfformulier  '!D36</f>
        <v>0</v>
      </c>
      <c r="D16" s="197">
        <f>'Inschrijfformulier  '!E36</f>
        <v>0</v>
      </c>
      <c r="E16" s="197" t="str">
        <f>'Inschrijfformulier  '!F36</f>
        <v xml:space="preserve"> ↓Maak keuze</v>
      </c>
      <c r="F16" s="225">
        <f>'Inschrijfformulier  '!G36</f>
        <v>0</v>
      </c>
      <c r="G16" s="197" t="str">
        <f>'Inschrijfformulier  '!H36</f>
        <v>-</v>
      </c>
      <c r="H16" s="197" t="str">
        <f>'Inschrijfformulier  '!I36</f>
        <v>-</v>
      </c>
      <c r="I16" s="197" t="str">
        <f>'Inschrijfformulier  '!J36</f>
        <v>Maak keuze ↓</v>
      </c>
      <c r="J16" s="197" t="str">
        <f>'Inschrijfformulier  '!K36</f>
        <v>-</v>
      </c>
      <c r="K16" s="197" t="str">
        <f>'Inschrijfformulier  '!L36</f>
        <v>Maak keuze ↓</v>
      </c>
      <c r="L16" s="197" t="str">
        <f>'Inschrijfformulier  '!M36</f>
        <v>Maak keuze ↓</v>
      </c>
      <c r="M16" s="197" t="str">
        <f>IF('Inschrijfformulier  '!N36="Ja","Waar",IF('Inschrijfformulier  '!N36="Nee","Onwaar","-"))</f>
        <v>-</v>
      </c>
      <c r="N16" s="197" t="str">
        <f>'Inschrijfformulier  '!O36</f>
        <v xml:space="preserve"> </v>
      </c>
      <c r="O16" s="197">
        <f>'Inschrijfformulier  '!P36</f>
        <v>0</v>
      </c>
      <c r="P16" s="197" t="str">
        <f>IF('Inschrijfformulier  '!Q36="Ja","Waar",IF('Inschrijfformulier  '!Q36="Nee","Onwaar","-"))</f>
        <v>-</v>
      </c>
      <c r="Q16" s="197" t="str">
        <f>'Inschrijfformulier  '!R36</f>
        <v xml:space="preserve"> </v>
      </c>
      <c r="R16" s="197">
        <f>'Inschrijfformulier  '!S36</f>
        <v>0</v>
      </c>
      <c r="S16" s="197" t="str">
        <f t="shared" si="0"/>
        <v>Maak keuze ↓</v>
      </c>
      <c r="T16" s="197" t="str">
        <f>'Inschrijfformulier  '!U36</f>
        <v xml:space="preserve"> -</v>
      </c>
    </row>
    <row r="17" spans="1:20" s="197" customFormat="1" x14ac:dyDescent="0.25">
      <c r="A17" s="197" t="e">
        <f>'Inschrijfformulier  '!B37</f>
        <v>#N/A</v>
      </c>
      <c r="B17" s="198">
        <f>'Inschrijfformulier  '!C37</f>
        <v>16</v>
      </c>
      <c r="C17" s="197">
        <f>'Inschrijfformulier  '!D37</f>
        <v>0</v>
      </c>
      <c r="D17" s="197">
        <f>'Inschrijfformulier  '!E37</f>
        <v>0</v>
      </c>
      <c r="E17" s="197" t="str">
        <f>'Inschrijfformulier  '!F37</f>
        <v xml:space="preserve"> ↓Maak keuze</v>
      </c>
      <c r="F17" s="225">
        <f>'Inschrijfformulier  '!G37</f>
        <v>0</v>
      </c>
      <c r="G17" s="197" t="str">
        <f>'Inschrijfformulier  '!H37</f>
        <v>-</v>
      </c>
      <c r="H17" s="197" t="str">
        <f>'Inschrijfformulier  '!I37</f>
        <v>-</v>
      </c>
      <c r="I17" s="197" t="str">
        <f>'Inschrijfformulier  '!J37</f>
        <v>Maak keuze ↓</v>
      </c>
      <c r="J17" s="197" t="str">
        <f>'Inschrijfformulier  '!K37</f>
        <v>-</v>
      </c>
      <c r="K17" s="197" t="str">
        <f>'Inschrijfformulier  '!L37</f>
        <v>Maak keuze ↓</v>
      </c>
      <c r="L17" s="197" t="str">
        <f>'Inschrijfformulier  '!M37</f>
        <v>Maak keuze ↓</v>
      </c>
      <c r="M17" s="197" t="str">
        <f>IF('Inschrijfformulier  '!N37="Ja","Waar",IF('Inschrijfformulier  '!N37="Nee","Onwaar","-"))</f>
        <v>-</v>
      </c>
      <c r="N17" s="197" t="str">
        <f>'Inschrijfformulier  '!O37</f>
        <v xml:space="preserve"> </v>
      </c>
      <c r="O17" s="197">
        <f>'Inschrijfformulier  '!P37</f>
        <v>0</v>
      </c>
      <c r="P17" s="197" t="str">
        <f>IF('Inschrijfformulier  '!Q37="Ja","Waar",IF('Inschrijfformulier  '!Q37="Nee","Onwaar","-"))</f>
        <v>-</v>
      </c>
      <c r="Q17" s="197" t="str">
        <f>'Inschrijfformulier  '!R37</f>
        <v xml:space="preserve"> </v>
      </c>
      <c r="R17" s="197">
        <f>'Inschrijfformulier  '!S37</f>
        <v>0</v>
      </c>
      <c r="S17" s="197" t="str">
        <f t="shared" si="0"/>
        <v>Maak keuze ↓</v>
      </c>
      <c r="T17" s="197" t="str">
        <f>'Inschrijfformulier  '!U37</f>
        <v xml:space="preserve"> -</v>
      </c>
    </row>
    <row r="18" spans="1:20" s="197" customFormat="1" x14ac:dyDescent="0.25">
      <c r="A18" s="197" t="e">
        <f>'Inschrijfformulier  '!B38</f>
        <v>#N/A</v>
      </c>
      <c r="B18" s="198">
        <f>'Inschrijfformulier  '!C38</f>
        <v>17</v>
      </c>
      <c r="C18" s="197">
        <f>'Inschrijfformulier  '!D38</f>
        <v>0</v>
      </c>
      <c r="D18" s="197">
        <f>'Inschrijfformulier  '!E38</f>
        <v>0</v>
      </c>
      <c r="E18" s="197" t="str">
        <f>'Inschrijfformulier  '!F38</f>
        <v xml:space="preserve"> ↓Maak keuze</v>
      </c>
      <c r="F18" s="225">
        <f>'Inschrijfformulier  '!G38</f>
        <v>0</v>
      </c>
      <c r="G18" s="197" t="str">
        <f>'Inschrijfformulier  '!H38</f>
        <v>-</v>
      </c>
      <c r="H18" s="197" t="str">
        <f>'Inschrijfformulier  '!I38</f>
        <v>-</v>
      </c>
      <c r="I18" s="197" t="str">
        <f>'Inschrijfformulier  '!J38</f>
        <v>Maak keuze ↓</v>
      </c>
      <c r="J18" s="197" t="str">
        <f>'Inschrijfformulier  '!K38</f>
        <v>-</v>
      </c>
      <c r="K18" s="197" t="str">
        <f>'Inschrijfformulier  '!L38</f>
        <v>Maak keuze ↓</v>
      </c>
      <c r="L18" s="197" t="str">
        <f>'Inschrijfformulier  '!M38</f>
        <v>Maak keuze ↓</v>
      </c>
      <c r="M18" s="197" t="str">
        <f>IF('Inschrijfformulier  '!N38="Ja","Waar",IF('Inschrijfformulier  '!N38="Nee","Onwaar","-"))</f>
        <v>-</v>
      </c>
      <c r="N18" s="197" t="str">
        <f>'Inschrijfformulier  '!O38</f>
        <v xml:space="preserve"> </v>
      </c>
      <c r="O18" s="197">
        <f>'Inschrijfformulier  '!P38</f>
        <v>0</v>
      </c>
      <c r="P18" s="197" t="str">
        <f>IF('Inschrijfformulier  '!Q38="Ja","Waar",IF('Inschrijfformulier  '!Q38="Nee","Onwaar","-"))</f>
        <v>-</v>
      </c>
      <c r="Q18" s="197" t="str">
        <f>'Inschrijfformulier  '!R38</f>
        <v xml:space="preserve"> </v>
      </c>
      <c r="R18" s="197">
        <f>'Inschrijfformulier  '!S38</f>
        <v>0</v>
      </c>
      <c r="S18" s="197" t="str">
        <f t="shared" si="0"/>
        <v>Maak keuze ↓</v>
      </c>
      <c r="T18" s="197" t="str">
        <f>'Inschrijfformulier  '!U38</f>
        <v xml:space="preserve"> -</v>
      </c>
    </row>
    <row r="19" spans="1:20" s="197" customFormat="1" x14ac:dyDescent="0.25">
      <c r="A19" s="197" t="e">
        <f>'Inschrijfformulier  '!B39</f>
        <v>#N/A</v>
      </c>
      <c r="B19" s="198">
        <f>'Inschrijfformulier  '!C39</f>
        <v>18</v>
      </c>
      <c r="C19" s="197">
        <f>'Inschrijfformulier  '!D39</f>
        <v>0</v>
      </c>
      <c r="D19" s="197">
        <f>'Inschrijfformulier  '!E39</f>
        <v>0</v>
      </c>
      <c r="E19" s="197" t="str">
        <f>'Inschrijfformulier  '!F39</f>
        <v xml:space="preserve"> ↓Maak keuze</v>
      </c>
      <c r="F19" s="225">
        <f>'Inschrijfformulier  '!G39</f>
        <v>0</v>
      </c>
      <c r="G19" s="197" t="str">
        <f>'Inschrijfformulier  '!H39</f>
        <v>-</v>
      </c>
      <c r="H19" s="197" t="str">
        <f>'Inschrijfformulier  '!I39</f>
        <v>-</v>
      </c>
      <c r="I19" s="197" t="str">
        <f>'Inschrijfformulier  '!J39</f>
        <v>Maak keuze ↓</v>
      </c>
      <c r="J19" s="197" t="str">
        <f>'Inschrijfformulier  '!K39</f>
        <v>-</v>
      </c>
      <c r="K19" s="197" t="str">
        <f>'Inschrijfformulier  '!L39</f>
        <v>Maak keuze ↓</v>
      </c>
      <c r="L19" s="197" t="str">
        <f>'Inschrijfformulier  '!M39</f>
        <v>Maak keuze ↓</v>
      </c>
      <c r="M19" s="197" t="str">
        <f>IF('Inschrijfformulier  '!N39="Ja","Waar",IF('Inschrijfformulier  '!N39="Nee","Onwaar","-"))</f>
        <v>-</v>
      </c>
      <c r="N19" s="197" t="str">
        <f>'Inschrijfformulier  '!O39</f>
        <v xml:space="preserve"> </v>
      </c>
      <c r="O19" s="197">
        <f>'Inschrijfformulier  '!P39</f>
        <v>0</v>
      </c>
      <c r="P19" s="197" t="str">
        <f>IF('Inschrijfformulier  '!Q39="Ja","Waar",IF('Inschrijfformulier  '!Q39="Nee","Onwaar","-"))</f>
        <v>-</v>
      </c>
      <c r="Q19" s="197" t="str">
        <f>'Inschrijfformulier  '!R39</f>
        <v xml:space="preserve"> </v>
      </c>
      <c r="R19" s="197">
        <f>'Inschrijfformulier  '!S39</f>
        <v>0</v>
      </c>
      <c r="S19" s="197" t="str">
        <f t="shared" si="0"/>
        <v>Maak keuze ↓</v>
      </c>
      <c r="T19" s="197" t="str">
        <f>'Inschrijfformulier  '!U39</f>
        <v xml:space="preserve"> -</v>
      </c>
    </row>
    <row r="20" spans="1:20" s="197" customFormat="1" x14ac:dyDescent="0.25">
      <c r="A20" s="197" t="e">
        <f>'Inschrijfformulier  '!B40</f>
        <v>#N/A</v>
      </c>
      <c r="B20" s="198">
        <f>'Inschrijfformulier  '!C40</f>
        <v>19</v>
      </c>
      <c r="C20" s="197">
        <f>'Inschrijfformulier  '!D40</f>
        <v>0</v>
      </c>
      <c r="D20" s="197">
        <f>'Inschrijfformulier  '!E40</f>
        <v>0</v>
      </c>
      <c r="E20" s="197" t="str">
        <f>'Inschrijfformulier  '!F40</f>
        <v xml:space="preserve"> ↓Maak keuze</v>
      </c>
      <c r="F20" s="225">
        <f>'Inschrijfformulier  '!G40</f>
        <v>0</v>
      </c>
      <c r="G20" s="197" t="str">
        <f>'Inschrijfformulier  '!H40</f>
        <v>-</v>
      </c>
      <c r="H20" s="197" t="str">
        <f>'Inschrijfformulier  '!I40</f>
        <v>-</v>
      </c>
      <c r="I20" s="197" t="str">
        <f>'Inschrijfformulier  '!J40</f>
        <v>Maak keuze ↓</v>
      </c>
      <c r="J20" s="197" t="str">
        <f>'Inschrijfformulier  '!K40</f>
        <v>-</v>
      </c>
      <c r="K20" s="197" t="str">
        <f>'Inschrijfformulier  '!L40</f>
        <v>Maak keuze ↓</v>
      </c>
      <c r="L20" s="197" t="str">
        <f>'Inschrijfformulier  '!M40</f>
        <v>Maak keuze ↓</v>
      </c>
      <c r="M20" s="197" t="str">
        <f>IF('Inschrijfformulier  '!N40="Ja","Waar",IF('Inschrijfformulier  '!N40="Nee","Onwaar","-"))</f>
        <v>-</v>
      </c>
      <c r="N20" s="197" t="str">
        <f>'Inschrijfformulier  '!O40</f>
        <v xml:space="preserve"> </v>
      </c>
      <c r="O20" s="197">
        <f>'Inschrijfformulier  '!P40</f>
        <v>0</v>
      </c>
      <c r="P20" s="197" t="str">
        <f>IF('Inschrijfformulier  '!Q40="Ja","Waar",IF('Inschrijfformulier  '!Q40="Nee","Onwaar","-"))</f>
        <v>-</v>
      </c>
      <c r="Q20" s="197" t="str">
        <f>'Inschrijfformulier  '!R40</f>
        <v xml:space="preserve"> </v>
      </c>
      <c r="R20" s="197">
        <f>'Inschrijfformulier  '!S40</f>
        <v>0</v>
      </c>
      <c r="S20" s="197" t="str">
        <f t="shared" si="0"/>
        <v>Maak keuze ↓</v>
      </c>
      <c r="T20" s="197" t="str">
        <f>'Inschrijfformulier  '!U40</f>
        <v xml:space="preserve"> -</v>
      </c>
    </row>
    <row r="21" spans="1:20" s="197" customFormat="1" x14ac:dyDescent="0.25">
      <c r="A21" s="197" t="e">
        <f>'Inschrijfformulier  '!B41</f>
        <v>#N/A</v>
      </c>
      <c r="B21" s="198">
        <f>'Inschrijfformulier  '!C41</f>
        <v>20</v>
      </c>
      <c r="C21" s="197">
        <f>'Inschrijfformulier  '!D41</f>
        <v>0</v>
      </c>
      <c r="D21" s="197">
        <f>'Inschrijfformulier  '!E41</f>
        <v>0</v>
      </c>
      <c r="E21" s="197" t="str">
        <f>'Inschrijfformulier  '!F41</f>
        <v xml:space="preserve"> ↓Maak keuze</v>
      </c>
      <c r="F21" s="225">
        <f>'Inschrijfformulier  '!G41</f>
        <v>0</v>
      </c>
      <c r="G21" s="197" t="str">
        <f>'Inschrijfformulier  '!H41</f>
        <v>-</v>
      </c>
      <c r="H21" s="197" t="str">
        <f>'Inschrijfformulier  '!I41</f>
        <v>-</v>
      </c>
      <c r="I21" s="197" t="str">
        <f>'Inschrijfformulier  '!J41</f>
        <v>Maak keuze ↓</v>
      </c>
      <c r="J21" s="197" t="str">
        <f>'Inschrijfformulier  '!K41</f>
        <v>-</v>
      </c>
      <c r="K21" s="197" t="str">
        <f>'Inschrijfformulier  '!L41</f>
        <v>Maak keuze ↓</v>
      </c>
      <c r="L21" s="197" t="str">
        <f>'Inschrijfformulier  '!M41</f>
        <v>Maak keuze ↓</v>
      </c>
      <c r="M21" s="197" t="str">
        <f>IF('Inschrijfformulier  '!N41="Ja","Waar",IF('Inschrijfformulier  '!N41="Nee","Onwaar","-"))</f>
        <v>-</v>
      </c>
      <c r="N21" s="197" t="str">
        <f>'Inschrijfformulier  '!O41</f>
        <v xml:space="preserve"> </v>
      </c>
      <c r="O21" s="197">
        <f>'Inschrijfformulier  '!P41</f>
        <v>0</v>
      </c>
      <c r="P21" s="197" t="str">
        <f>IF('Inschrijfformulier  '!Q41="Ja","Waar",IF('Inschrijfformulier  '!Q41="Nee","Onwaar","-"))</f>
        <v>-</v>
      </c>
      <c r="Q21" s="197" t="str">
        <f>'Inschrijfformulier  '!R41</f>
        <v xml:space="preserve"> </v>
      </c>
      <c r="R21" s="197">
        <f>'Inschrijfformulier  '!S41</f>
        <v>0</v>
      </c>
      <c r="S21" s="197" t="str">
        <f t="shared" si="0"/>
        <v>Maak keuze ↓</v>
      </c>
      <c r="T21" s="197" t="str">
        <f>'Inschrijfformulier  '!U41</f>
        <v xml:space="preserve"> -</v>
      </c>
    </row>
    <row r="22" spans="1:20" s="197" customFormat="1" x14ac:dyDescent="0.25">
      <c r="A22" s="197" t="e">
        <f>'Inschrijfformulier  '!B42</f>
        <v>#N/A</v>
      </c>
      <c r="B22" s="198">
        <f>'Inschrijfformulier  '!C42</f>
        <v>21</v>
      </c>
      <c r="C22" s="197">
        <f>'Inschrijfformulier  '!D42</f>
        <v>0</v>
      </c>
      <c r="D22" s="197">
        <f>'Inschrijfformulier  '!E42</f>
        <v>0</v>
      </c>
      <c r="E22" s="197" t="str">
        <f>'Inschrijfformulier  '!F42</f>
        <v xml:space="preserve"> ↓Maak keuze</v>
      </c>
      <c r="F22" s="225">
        <f>'Inschrijfformulier  '!G42</f>
        <v>0</v>
      </c>
      <c r="G22" s="197" t="str">
        <f>'Inschrijfformulier  '!H42</f>
        <v>-</v>
      </c>
      <c r="H22" s="197" t="str">
        <f>'Inschrijfformulier  '!I42</f>
        <v>-</v>
      </c>
      <c r="I22" s="197" t="str">
        <f>'Inschrijfformulier  '!J42</f>
        <v>Maak keuze ↓</v>
      </c>
      <c r="J22" s="197" t="str">
        <f>'Inschrijfformulier  '!K42</f>
        <v>-</v>
      </c>
      <c r="K22" s="197" t="str">
        <f>'Inschrijfformulier  '!L42</f>
        <v>Maak keuze ↓</v>
      </c>
      <c r="L22" s="197" t="str">
        <f>'Inschrijfformulier  '!M42</f>
        <v>Maak keuze ↓</v>
      </c>
      <c r="M22" s="197" t="str">
        <f>IF('Inschrijfformulier  '!N42="Ja","Waar",IF('Inschrijfformulier  '!N42="Nee","Onwaar","-"))</f>
        <v>-</v>
      </c>
      <c r="N22" s="197" t="str">
        <f>'Inschrijfformulier  '!O42</f>
        <v xml:space="preserve"> </v>
      </c>
      <c r="O22" s="197">
        <f>'Inschrijfformulier  '!P42</f>
        <v>0</v>
      </c>
      <c r="P22" s="197" t="str">
        <f>IF('Inschrijfformulier  '!Q42="Ja","Waar",IF('Inschrijfformulier  '!Q42="Nee","Onwaar","-"))</f>
        <v>-</v>
      </c>
      <c r="Q22" s="197" t="str">
        <f>'Inschrijfformulier  '!R42</f>
        <v xml:space="preserve"> </v>
      </c>
      <c r="R22" s="197">
        <f>'Inschrijfformulier  '!S42</f>
        <v>0</v>
      </c>
      <c r="S22" s="197" t="str">
        <f t="shared" si="0"/>
        <v>Maak keuze ↓</v>
      </c>
      <c r="T22" s="197" t="str">
        <f>'Inschrijfformulier  '!U42</f>
        <v xml:space="preserve"> -</v>
      </c>
    </row>
    <row r="23" spans="1:20" s="197" customFormat="1" x14ac:dyDescent="0.25">
      <c r="A23" s="197" t="e">
        <f>'Inschrijfformulier  '!B43</f>
        <v>#N/A</v>
      </c>
      <c r="B23" s="198">
        <f>'Inschrijfformulier  '!C43</f>
        <v>22</v>
      </c>
      <c r="C23" s="197">
        <f>'Inschrijfformulier  '!D43</f>
        <v>0</v>
      </c>
      <c r="D23" s="197">
        <f>'Inschrijfformulier  '!E43</f>
        <v>0</v>
      </c>
      <c r="E23" s="197" t="str">
        <f>'Inschrijfformulier  '!F43</f>
        <v xml:space="preserve"> ↓Maak keuze</v>
      </c>
      <c r="F23" s="225">
        <f>'Inschrijfformulier  '!G43</f>
        <v>0</v>
      </c>
      <c r="G23" s="197" t="str">
        <f>'Inschrijfformulier  '!H43</f>
        <v>-</v>
      </c>
      <c r="H23" s="197" t="str">
        <f>'Inschrijfformulier  '!I43</f>
        <v>-</v>
      </c>
      <c r="I23" s="197" t="str">
        <f>'Inschrijfformulier  '!J43</f>
        <v>Maak keuze ↓</v>
      </c>
      <c r="J23" s="197" t="str">
        <f>'Inschrijfformulier  '!K43</f>
        <v>-</v>
      </c>
      <c r="K23" s="197" t="str">
        <f>'Inschrijfformulier  '!L43</f>
        <v>Maak keuze ↓</v>
      </c>
      <c r="L23" s="197" t="str">
        <f>'Inschrijfformulier  '!M43</f>
        <v>Maak keuze ↓</v>
      </c>
      <c r="M23" s="197" t="str">
        <f>IF('Inschrijfformulier  '!N43="Ja","Waar",IF('Inschrijfformulier  '!N43="Nee","Onwaar","-"))</f>
        <v>-</v>
      </c>
      <c r="N23" s="197" t="str">
        <f>'Inschrijfformulier  '!O43</f>
        <v xml:space="preserve"> </v>
      </c>
      <c r="O23" s="197">
        <f>'Inschrijfformulier  '!P43</f>
        <v>0</v>
      </c>
      <c r="P23" s="197" t="str">
        <f>IF('Inschrijfformulier  '!Q43="Ja","Waar",IF('Inschrijfformulier  '!Q43="Nee","Onwaar","-"))</f>
        <v>-</v>
      </c>
      <c r="Q23" s="197" t="str">
        <f>'Inschrijfformulier  '!R43</f>
        <v xml:space="preserve"> </v>
      </c>
      <c r="R23" s="197">
        <f>'Inschrijfformulier  '!S43</f>
        <v>0</v>
      </c>
      <c r="S23" s="197" t="str">
        <f t="shared" si="0"/>
        <v>Maak keuze ↓</v>
      </c>
      <c r="T23" s="197" t="str">
        <f>'Inschrijfformulier  '!U43</f>
        <v xml:space="preserve"> -</v>
      </c>
    </row>
    <row r="24" spans="1:20" s="197" customFormat="1" x14ac:dyDescent="0.25">
      <c r="A24" s="197" t="e">
        <f>'Inschrijfformulier  '!B44</f>
        <v>#N/A</v>
      </c>
      <c r="B24" s="198">
        <f>'Inschrijfformulier  '!C44</f>
        <v>23</v>
      </c>
      <c r="C24" s="197">
        <f>'Inschrijfformulier  '!D44</f>
        <v>0</v>
      </c>
      <c r="D24" s="197">
        <f>'Inschrijfformulier  '!E44</f>
        <v>0</v>
      </c>
      <c r="E24" s="197" t="str">
        <f>'Inschrijfformulier  '!F44</f>
        <v xml:space="preserve"> ↓Maak keuze</v>
      </c>
      <c r="F24" s="225">
        <f>'Inschrijfformulier  '!G44</f>
        <v>0</v>
      </c>
      <c r="G24" s="197" t="str">
        <f>'Inschrijfformulier  '!H44</f>
        <v>-</v>
      </c>
      <c r="H24" s="197" t="str">
        <f>'Inschrijfformulier  '!I44</f>
        <v>-</v>
      </c>
      <c r="I24" s="197" t="str">
        <f>'Inschrijfformulier  '!J44</f>
        <v>Maak keuze ↓</v>
      </c>
      <c r="J24" s="197" t="str">
        <f>'Inschrijfformulier  '!K44</f>
        <v>-</v>
      </c>
      <c r="K24" s="197" t="str">
        <f>'Inschrijfformulier  '!L44</f>
        <v>Maak keuze ↓</v>
      </c>
      <c r="L24" s="197" t="str">
        <f>'Inschrijfformulier  '!M44</f>
        <v>Maak keuze ↓</v>
      </c>
      <c r="M24" s="197" t="str">
        <f>IF('Inschrijfformulier  '!N44="Ja","Waar",IF('Inschrijfformulier  '!N44="Nee","Onwaar","-"))</f>
        <v>-</v>
      </c>
      <c r="N24" s="197" t="str">
        <f>'Inschrijfformulier  '!O44</f>
        <v xml:space="preserve"> </v>
      </c>
      <c r="O24" s="197">
        <f>'Inschrijfformulier  '!P44</f>
        <v>0</v>
      </c>
      <c r="P24" s="197" t="str">
        <f>IF('Inschrijfformulier  '!Q44="Ja","Waar",IF('Inschrijfformulier  '!Q44="Nee","Onwaar","-"))</f>
        <v>-</v>
      </c>
      <c r="Q24" s="197" t="str">
        <f>'Inschrijfformulier  '!R44</f>
        <v xml:space="preserve"> </v>
      </c>
      <c r="R24" s="197">
        <f>'Inschrijfformulier  '!S44</f>
        <v>0</v>
      </c>
      <c r="S24" s="197" t="str">
        <f t="shared" si="0"/>
        <v>Maak keuze ↓</v>
      </c>
      <c r="T24" s="197" t="str">
        <f>'Inschrijfformulier  '!U44</f>
        <v xml:space="preserve"> -</v>
      </c>
    </row>
    <row r="25" spans="1:20" s="197" customFormat="1" x14ac:dyDescent="0.25">
      <c r="A25" s="197" t="e">
        <f>'Inschrijfformulier  '!B45</f>
        <v>#N/A</v>
      </c>
      <c r="B25" s="198">
        <f>'Inschrijfformulier  '!C45</f>
        <v>24</v>
      </c>
      <c r="C25" s="197">
        <f>'Inschrijfformulier  '!D45</f>
        <v>0</v>
      </c>
      <c r="D25" s="197">
        <f>'Inschrijfformulier  '!E45</f>
        <v>0</v>
      </c>
      <c r="E25" s="197" t="str">
        <f>'Inschrijfformulier  '!F45</f>
        <v xml:space="preserve"> ↓Maak keuze</v>
      </c>
      <c r="F25" s="225">
        <f>'Inschrijfformulier  '!G45</f>
        <v>0</v>
      </c>
      <c r="G25" s="197" t="str">
        <f>'Inschrijfformulier  '!H45</f>
        <v>-</v>
      </c>
      <c r="H25" s="197" t="str">
        <f>'Inschrijfformulier  '!I45</f>
        <v>-</v>
      </c>
      <c r="I25" s="197" t="str">
        <f>'Inschrijfformulier  '!J45</f>
        <v>Maak keuze ↓</v>
      </c>
      <c r="J25" s="197" t="str">
        <f>'Inschrijfformulier  '!K45</f>
        <v>-</v>
      </c>
      <c r="K25" s="197" t="str">
        <f>'Inschrijfformulier  '!L45</f>
        <v>Maak keuze ↓</v>
      </c>
      <c r="L25" s="197" t="str">
        <f>'Inschrijfformulier  '!M45</f>
        <v>Maak keuze ↓</v>
      </c>
      <c r="M25" s="197" t="str">
        <f>IF('Inschrijfformulier  '!N45="Ja","Waar",IF('Inschrijfformulier  '!N45="Nee","Onwaar","-"))</f>
        <v>-</v>
      </c>
      <c r="N25" s="197" t="str">
        <f>'Inschrijfformulier  '!O45</f>
        <v xml:space="preserve"> </v>
      </c>
      <c r="O25" s="197">
        <f>'Inschrijfformulier  '!P45</f>
        <v>0</v>
      </c>
      <c r="P25" s="197" t="str">
        <f>IF('Inschrijfformulier  '!Q45="Ja","Waar",IF('Inschrijfformulier  '!Q45="Nee","Onwaar","-"))</f>
        <v>-</v>
      </c>
      <c r="Q25" s="197" t="str">
        <f>'Inschrijfformulier  '!R45</f>
        <v xml:space="preserve"> </v>
      </c>
      <c r="R25" s="197">
        <f>'Inschrijfformulier  '!S45</f>
        <v>0</v>
      </c>
      <c r="S25" s="197" t="str">
        <f t="shared" si="0"/>
        <v>Maak keuze ↓</v>
      </c>
      <c r="T25" s="197" t="str">
        <f>'Inschrijfformulier  '!U45</f>
        <v xml:space="preserve"> -</v>
      </c>
    </row>
    <row r="26" spans="1:20" s="197" customFormat="1" x14ac:dyDescent="0.25">
      <c r="A26" s="197" t="e">
        <f>'Inschrijfformulier  '!B46</f>
        <v>#N/A</v>
      </c>
      <c r="B26" s="198">
        <f>'Inschrijfformulier  '!C46</f>
        <v>25</v>
      </c>
      <c r="C26" s="197">
        <f>'Inschrijfformulier  '!D46</f>
        <v>0</v>
      </c>
      <c r="D26" s="197">
        <f>'Inschrijfformulier  '!E46</f>
        <v>0</v>
      </c>
      <c r="E26" s="197" t="str">
        <f>'Inschrijfformulier  '!F46</f>
        <v xml:space="preserve"> ↓Maak keuze</v>
      </c>
      <c r="F26" s="225">
        <f>'Inschrijfformulier  '!G46</f>
        <v>0</v>
      </c>
      <c r="G26" s="197" t="str">
        <f>'Inschrijfformulier  '!H46</f>
        <v>-</v>
      </c>
      <c r="H26" s="197" t="str">
        <f>'Inschrijfformulier  '!I46</f>
        <v>-</v>
      </c>
      <c r="I26" s="197" t="str">
        <f>'Inschrijfformulier  '!J46</f>
        <v>Maak keuze ↓</v>
      </c>
      <c r="J26" s="197" t="str">
        <f>'Inschrijfformulier  '!K46</f>
        <v>-</v>
      </c>
      <c r="K26" s="197" t="str">
        <f>'Inschrijfformulier  '!L46</f>
        <v>Maak keuze ↓</v>
      </c>
      <c r="L26" s="197" t="str">
        <f>'Inschrijfformulier  '!M46</f>
        <v>Maak keuze ↓</v>
      </c>
      <c r="M26" s="197" t="str">
        <f>IF('Inschrijfformulier  '!N46="Ja","Waar",IF('Inschrijfformulier  '!N46="Nee","Onwaar","-"))</f>
        <v>-</v>
      </c>
      <c r="N26" s="197" t="str">
        <f>'Inschrijfformulier  '!O46</f>
        <v xml:space="preserve"> </v>
      </c>
      <c r="O26" s="197">
        <f>'Inschrijfformulier  '!P46</f>
        <v>0</v>
      </c>
      <c r="P26" s="197" t="str">
        <f>IF('Inschrijfformulier  '!Q46="Ja","Waar",IF('Inschrijfformulier  '!Q46="Nee","Onwaar","-"))</f>
        <v>-</v>
      </c>
      <c r="Q26" s="197" t="str">
        <f>'Inschrijfformulier  '!R46</f>
        <v xml:space="preserve"> </v>
      </c>
      <c r="R26" s="197">
        <f>'Inschrijfformulier  '!S46</f>
        <v>0</v>
      </c>
      <c r="S26" s="197" t="str">
        <f t="shared" si="0"/>
        <v>Maak keuze ↓</v>
      </c>
      <c r="T26" s="197" t="str">
        <f>'Inschrijfformulier  '!U46</f>
        <v xml:space="preserve"> -</v>
      </c>
    </row>
    <row r="27" spans="1:20" s="197" customFormat="1" x14ac:dyDescent="0.25">
      <c r="A27" s="197" t="e">
        <f>'Inschrijfformulier  '!B47</f>
        <v>#N/A</v>
      </c>
      <c r="B27" s="198">
        <f>'Inschrijfformulier  '!C47</f>
        <v>26</v>
      </c>
      <c r="C27" s="197">
        <f>'Inschrijfformulier  '!D47</f>
        <v>0</v>
      </c>
      <c r="D27" s="197">
        <f>'Inschrijfformulier  '!E47</f>
        <v>0</v>
      </c>
      <c r="E27" s="197" t="str">
        <f>'Inschrijfformulier  '!F47</f>
        <v xml:space="preserve"> ↓Maak keuze</v>
      </c>
      <c r="F27" s="225">
        <f>'Inschrijfformulier  '!G47</f>
        <v>0</v>
      </c>
      <c r="G27" s="197" t="str">
        <f>'Inschrijfformulier  '!H47</f>
        <v>-</v>
      </c>
      <c r="H27" s="197" t="str">
        <f>'Inschrijfformulier  '!I47</f>
        <v>-</v>
      </c>
      <c r="I27" s="197" t="str">
        <f>'Inschrijfformulier  '!J47</f>
        <v>Maak keuze ↓</v>
      </c>
      <c r="J27" s="197" t="str">
        <f>'Inschrijfformulier  '!K47</f>
        <v>-</v>
      </c>
      <c r="K27" s="197" t="str">
        <f>'Inschrijfformulier  '!L47</f>
        <v>Maak keuze ↓</v>
      </c>
      <c r="L27" s="197" t="str">
        <f>'Inschrijfformulier  '!M47</f>
        <v>Maak keuze ↓</v>
      </c>
      <c r="M27" s="197" t="str">
        <f>IF('Inschrijfformulier  '!N47="Ja","Waar",IF('Inschrijfformulier  '!N47="Nee","Onwaar","-"))</f>
        <v>-</v>
      </c>
      <c r="N27" s="197" t="str">
        <f>'Inschrijfformulier  '!O47</f>
        <v xml:space="preserve"> </v>
      </c>
      <c r="O27" s="197">
        <f>'Inschrijfformulier  '!P47</f>
        <v>0</v>
      </c>
      <c r="P27" s="197" t="str">
        <f>IF('Inschrijfformulier  '!Q47="Ja","Waar",IF('Inschrijfformulier  '!Q47="Nee","Onwaar","-"))</f>
        <v>-</v>
      </c>
      <c r="Q27" s="197" t="str">
        <f>'Inschrijfformulier  '!R47</f>
        <v xml:space="preserve"> </v>
      </c>
      <c r="R27" s="197">
        <f>'Inschrijfformulier  '!S47</f>
        <v>0</v>
      </c>
      <c r="S27" s="197" t="str">
        <f t="shared" si="0"/>
        <v>Maak keuze ↓</v>
      </c>
      <c r="T27" s="197" t="str">
        <f>'Inschrijfformulier  '!U47</f>
        <v xml:space="preserve"> -</v>
      </c>
    </row>
    <row r="28" spans="1:20" s="197" customFormat="1" x14ac:dyDescent="0.25">
      <c r="A28" s="197" t="e">
        <f>'Inschrijfformulier  '!B48</f>
        <v>#N/A</v>
      </c>
      <c r="B28" s="198">
        <f>'Inschrijfformulier  '!C48</f>
        <v>27</v>
      </c>
      <c r="C28" s="197">
        <f>'Inschrijfformulier  '!D48</f>
        <v>0</v>
      </c>
      <c r="D28" s="197">
        <f>'Inschrijfformulier  '!E48</f>
        <v>0</v>
      </c>
      <c r="E28" s="197" t="str">
        <f>'Inschrijfformulier  '!F48</f>
        <v xml:space="preserve"> ↓Maak keuze</v>
      </c>
      <c r="F28" s="225">
        <f>'Inschrijfformulier  '!G48</f>
        <v>0</v>
      </c>
      <c r="G28" s="197" t="str">
        <f>'Inschrijfformulier  '!H48</f>
        <v>-</v>
      </c>
      <c r="H28" s="197" t="str">
        <f>'Inschrijfformulier  '!I48</f>
        <v>-</v>
      </c>
      <c r="I28" s="197" t="str">
        <f>'Inschrijfformulier  '!J48</f>
        <v>Maak keuze ↓</v>
      </c>
      <c r="J28" s="197" t="str">
        <f>'Inschrijfformulier  '!K48</f>
        <v>-</v>
      </c>
      <c r="K28" s="197" t="str">
        <f>'Inschrijfformulier  '!L48</f>
        <v>Maak keuze ↓</v>
      </c>
      <c r="L28" s="197" t="str">
        <f>'Inschrijfformulier  '!M48</f>
        <v>Maak keuze ↓</v>
      </c>
      <c r="M28" s="197" t="str">
        <f>IF('Inschrijfformulier  '!N48="Ja","Waar",IF('Inschrijfformulier  '!N48="Nee","Onwaar","-"))</f>
        <v>-</v>
      </c>
      <c r="N28" s="197" t="str">
        <f>'Inschrijfformulier  '!O48</f>
        <v xml:space="preserve"> </v>
      </c>
      <c r="O28" s="197">
        <f>'Inschrijfformulier  '!P48</f>
        <v>0</v>
      </c>
      <c r="P28" s="197" t="str">
        <f>IF('Inschrijfformulier  '!Q48="Ja","Waar",IF('Inschrijfformulier  '!Q48="Nee","Onwaar","-"))</f>
        <v>-</v>
      </c>
      <c r="Q28" s="197" t="str">
        <f>'Inschrijfformulier  '!R48</f>
        <v xml:space="preserve"> </v>
      </c>
      <c r="R28" s="197">
        <f>'Inschrijfformulier  '!S48</f>
        <v>0</v>
      </c>
      <c r="S28" s="197" t="str">
        <f t="shared" si="0"/>
        <v>Maak keuze ↓</v>
      </c>
      <c r="T28" s="197" t="str">
        <f>'Inschrijfformulier  '!U48</f>
        <v xml:space="preserve"> -</v>
      </c>
    </row>
    <row r="29" spans="1:20" s="197" customFormat="1" x14ac:dyDescent="0.25">
      <c r="A29" s="197" t="e">
        <f>'Inschrijfformulier  '!B49</f>
        <v>#N/A</v>
      </c>
      <c r="B29" s="198">
        <f>'Inschrijfformulier  '!C49</f>
        <v>28</v>
      </c>
      <c r="C29" s="197">
        <f>'Inschrijfformulier  '!D49</f>
        <v>0</v>
      </c>
      <c r="D29" s="197">
        <f>'Inschrijfformulier  '!E49</f>
        <v>0</v>
      </c>
      <c r="E29" s="197" t="str">
        <f>'Inschrijfformulier  '!F49</f>
        <v xml:space="preserve"> ↓Maak keuze</v>
      </c>
      <c r="F29" s="225">
        <f>'Inschrijfformulier  '!G49</f>
        <v>0</v>
      </c>
      <c r="G29" s="197" t="str">
        <f>'Inschrijfformulier  '!H49</f>
        <v>-</v>
      </c>
      <c r="H29" s="197" t="str">
        <f>'Inschrijfformulier  '!I49</f>
        <v>-</v>
      </c>
      <c r="I29" s="197" t="str">
        <f>'Inschrijfformulier  '!J49</f>
        <v>Maak keuze ↓</v>
      </c>
      <c r="J29" s="197" t="str">
        <f>'Inschrijfformulier  '!K49</f>
        <v>-</v>
      </c>
      <c r="K29" s="197" t="str">
        <f>'Inschrijfformulier  '!L49</f>
        <v>Maak keuze ↓</v>
      </c>
      <c r="L29" s="197" t="str">
        <f>'Inschrijfformulier  '!M49</f>
        <v>Maak keuze ↓</v>
      </c>
      <c r="M29" s="197" t="str">
        <f>IF('Inschrijfformulier  '!N49="Ja","Waar",IF('Inschrijfformulier  '!N49="Nee","Onwaar","-"))</f>
        <v>-</v>
      </c>
      <c r="N29" s="197" t="str">
        <f>'Inschrijfformulier  '!O49</f>
        <v xml:space="preserve"> </v>
      </c>
      <c r="O29" s="197">
        <f>'Inschrijfformulier  '!P49</f>
        <v>0</v>
      </c>
      <c r="P29" s="197" t="str">
        <f>IF('Inschrijfformulier  '!Q49="Ja","Waar",IF('Inschrijfformulier  '!Q49="Nee","Onwaar","-"))</f>
        <v>-</v>
      </c>
      <c r="Q29" s="197" t="str">
        <f>'Inschrijfformulier  '!R49</f>
        <v xml:space="preserve"> </v>
      </c>
      <c r="R29" s="197">
        <f>'Inschrijfformulier  '!S49</f>
        <v>0</v>
      </c>
      <c r="S29" s="197" t="str">
        <f t="shared" si="0"/>
        <v>Maak keuze ↓</v>
      </c>
      <c r="T29" s="197" t="str">
        <f>'Inschrijfformulier  '!U49</f>
        <v xml:space="preserve"> -</v>
      </c>
    </row>
    <row r="30" spans="1:20" s="197" customFormat="1" x14ac:dyDescent="0.25">
      <c r="A30" s="197" t="e">
        <f>'Inschrijfformulier  '!B50</f>
        <v>#N/A</v>
      </c>
      <c r="B30" s="198">
        <f>'Inschrijfformulier  '!C50</f>
        <v>29</v>
      </c>
      <c r="C30" s="197">
        <f>'Inschrijfformulier  '!D50</f>
        <v>0</v>
      </c>
      <c r="D30" s="197">
        <f>'Inschrijfformulier  '!E50</f>
        <v>0</v>
      </c>
      <c r="E30" s="197" t="str">
        <f>'Inschrijfformulier  '!F50</f>
        <v xml:space="preserve"> ↓Maak keuze</v>
      </c>
      <c r="F30" s="225">
        <f>'Inschrijfformulier  '!G50</f>
        <v>0</v>
      </c>
      <c r="G30" s="197" t="str">
        <f>'Inschrijfformulier  '!H50</f>
        <v>-</v>
      </c>
      <c r="H30" s="197" t="str">
        <f>'Inschrijfformulier  '!I50</f>
        <v>-</v>
      </c>
      <c r="I30" s="197" t="str">
        <f>'Inschrijfformulier  '!J50</f>
        <v>Maak keuze ↓</v>
      </c>
      <c r="J30" s="197" t="str">
        <f>'Inschrijfformulier  '!K50</f>
        <v>-</v>
      </c>
      <c r="K30" s="197" t="str">
        <f>'Inschrijfformulier  '!L50</f>
        <v>Maak keuze ↓</v>
      </c>
      <c r="L30" s="197" t="str">
        <f>'Inschrijfformulier  '!M50</f>
        <v>Maak keuze ↓</v>
      </c>
      <c r="M30" s="197" t="str">
        <f>IF('Inschrijfformulier  '!N50="Ja","Waar",IF('Inschrijfformulier  '!N50="Nee","Onwaar","-"))</f>
        <v>-</v>
      </c>
      <c r="N30" s="197" t="str">
        <f>'Inschrijfformulier  '!O50</f>
        <v xml:space="preserve"> </v>
      </c>
      <c r="O30" s="197">
        <f>'Inschrijfformulier  '!P50</f>
        <v>0</v>
      </c>
      <c r="P30" s="197" t="str">
        <f>IF('Inschrijfformulier  '!Q50="Ja","Waar",IF('Inschrijfformulier  '!Q50="Nee","Onwaar","-"))</f>
        <v>-</v>
      </c>
      <c r="Q30" s="197" t="str">
        <f>'Inschrijfformulier  '!R50</f>
        <v xml:space="preserve"> </v>
      </c>
      <c r="R30" s="197">
        <f>'Inschrijfformulier  '!S50</f>
        <v>0</v>
      </c>
      <c r="S30" s="197" t="str">
        <f t="shared" si="0"/>
        <v>Maak keuze ↓</v>
      </c>
      <c r="T30" s="197" t="str">
        <f>'Inschrijfformulier  '!U50</f>
        <v xml:space="preserve"> -</v>
      </c>
    </row>
    <row r="31" spans="1:20" s="197" customFormat="1" x14ac:dyDescent="0.25">
      <c r="A31" s="197" t="e">
        <f>'Inschrijfformulier  '!B51</f>
        <v>#N/A</v>
      </c>
      <c r="B31" s="198">
        <f>'Inschrijfformulier  '!C51</f>
        <v>30</v>
      </c>
      <c r="C31" s="197">
        <f>'Inschrijfformulier  '!D51</f>
        <v>0</v>
      </c>
      <c r="D31" s="197">
        <f>'Inschrijfformulier  '!E51</f>
        <v>0</v>
      </c>
      <c r="E31" s="197" t="str">
        <f>'Inschrijfformulier  '!F51</f>
        <v xml:space="preserve"> ↓Maak keuze</v>
      </c>
      <c r="F31" s="225">
        <f>'Inschrijfformulier  '!G51</f>
        <v>0</v>
      </c>
      <c r="G31" s="197" t="str">
        <f>'Inschrijfformulier  '!H51</f>
        <v>-</v>
      </c>
      <c r="H31" s="197" t="str">
        <f>'Inschrijfformulier  '!I51</f>
        <v>-</v>
      </c>
      <c r="I31" s="197" t="str">
        <f>'Inschrijfformulier  '!J51</f>
        <v>Maak keuze ↓</v>
      </c>
      <c r="J31" s="197" t="str">
        <f>'Inschrijfformulier  '!K51</f>
        <v>-</v>
      </c>
      <c r="K31" s="197" t="str">
        <f>'Inschrijfformulier  '!L51</f>
        <v>Maak keuze ↓</v>
      </c>
      <c r="L31" s="197" t="str">
        <f>'Inschrijfformulier  '!M51</f>
        <v>Maak keuze ↓</v>
      </c>
      <c r="M31" s="197" t="str">
        <f>IF('Inschrijfformulier  '!N51="Ja","Waar",IF('Inschrijfformulier  '!N51="Nee","Onwaar","-"))</f>
        <v>-</v>
      </c>
      <c r="N31" s="197" t="str">
        <f>'Inschrijfformulier  '!O51</f>
        <v xml:space="preserve"> </v>
      </c>
      <c r="O31" s="197">
        <f>'Inschrijfformulier  '!P51</f>
        <v>0</v>
      </c>
      <c r="P31" s="197" t="str">
        <f>IF('Inschrijfformulier  '!Q51="Ja","Waar",IF('Inschrijfformulier  '!Q51="Nee","Onwaar","-"))</f>
        <v>-</v>
      </c>
      <c r="Q31" s="197" t="str">
        <f>'Inschrijfformulier  '!R51</f>
        <v xml:space="preserve"> </v>
      </c>
      <c r="R31" s="197">
        <f>'Inschrijfformulier  '!S51</f>
        <v>0</v>
      </c>
      <c r="S31" s="197" t="str">
        <f t="shared" si="0"/>
        <v>Maak keuze ↓</v>
      </c>
      <c r="T31" s="197" t="str">
        <f>'Inschrijfformulier  '!U51</f>
        <v xml:space="preserve"> -</v>
      </c>
    </row>
    <row r="32" spans="1:20" s="197" customFormat="1" x14ac:dyDescent="0.25">
      <c r="A32" s="197" t="e">
        <f>'Inschrijfformulier  '!B52</f>
        <v>#N/A</v>
      </c>
      <c r="B32" s="198">
        <f>'Inschrijfformulier  '!C52</f>
        <v>31</v>
      </c>
      <c r="C32" s="197">
        <f>'Inschrijfformulier  '!D52</f>
        <v>0</v>
      </c>
      <c r="D32" s="197">
        <f>'Inschrijfformulier  '!E52</f>
        <v>0</v>
      </c>
      <c r="E32" s="197" t="str">
        <f>'Inschrijfformulier  '!F52</f>
        <v xml:space="preserve"> ↓Maak keuze</v>
      </c>
      <c r="F32" s="225">
        <f>'Inschrijfformulier  '!G52</f>
        <v>0</v>
      </c>
      <c r="G32" s="197" t="str">
        <f>'Inschrijfformulier  '!H52</f>
        <v>-</v>
      </c>
      <c r="H32" s="197" t="str">
        <f>'Inschrijfformulier  '!I52</f>
        <v>-</v>
      </c>
      <c r="I32" s="197" t="str">
        <f>'Inschrijfformulier  '!J52</f>
        <v>Maak keuze ↓</v>
      </c>
      <c r="J32" s="197" t="str">
        <f>'Inschrijfformulier  '!K52</f>
        <v>-</v>
      </c>
      <c r="K32" s="197" t="str">
        <f>'Inschrijfformulier  '!L52</f>
        <v>Maak keuze ↓</v>
      </c>
      <c r="L32" s="197" t="str">
        <f>'Inschrijfformulier  '!M52</f>
        <v>Maak keuze ↓</v>
      </c>
      <c r="M32" s="197" t="str">
        <f>IF('Inschrijfformulier  '!N52="Ja","Waar",IF('Inschrijfformulier  '!N52="Nee","Onwaar","-"))</f>
        <v>-</v>
      </c>
      <c r="N32" s="197" t="str">
        <f>'Inschrijfformulier  '!O52</f>
        <v xml:space="preserve"> </v>
      </c>
      <c r="O32" s="197">
        <f>'Inschrijfformulier  '!P52</f>
        <v>0</v>
      </c>
      <c r="P32" s="197" t="str">
        <f>IF('Inschrijfformulier  '!Q52="Ja","Waar",IF('Inschrijfformulier  '!Q52="Nee","Onwaar","-"))</f>
        <v>-</v>
      </c>
      <c r="Q32" s="197" t="str">
        <f>'Inschrijfformulier  '!R52</f>
        <v xml:space="preserve"> </v>
      </c>
      <c r="R32" s="197">
        <f>'Inschrijfformulier  '!S52</f>
        <v>0</v>
      </c>
      <c r="S32" s="197" t="str">
        <f t="shared" si="0"/>
        <v>Maak keuze ↓</v>
      </c>
      <c r="T32" s="197" t="str">
        <f>'Inschrijfformulier  '!U52</f>
        <v xml:space="preserve"> -</v>
      </c>
    </row>
    <row r="33" spans="1:20" s="197" customFormat="1" x14ac:dyDescent="0.25">
      <c r="A33" s="197" t="e">
        <f>'Inschrijfformulier  '!B53</f>
        <v>#N/A</v>
      </c>
      <c r="B33" s="198">
        <f>'Inschrijfformulier  '!C53</f>
        <v>32</v>
      </c>
      <c r="C33" s="197">
        <f>'Inschrijfformulier  '!D53</f>
        <v>0</v>
      </c>
      <c r="D33" s="197">
        <f>'Inschrijfformulier  '!E53</f>
        <v>0</v>
      </c>
      <c r="E33" s="197" t="str">
        <f>'Inschrijfformulier  '!F53</f>
        <v xml:space="preserve"> ↓Maak keuze</v>
      </c>
      <c r="F33" s="225">
        <f>'Inschrijfformulier  '!G53</f>
        <v>0</v>
      </c>
      <c r="G33" s="197" t="str">
        <f>'Inschrijfformulier  '!H53</f>
        <v>-</v>
      </c>
      <c r="H33" s="197" t="str">
        <f>'Inschrijfformulier  '!I53</f>
        <v>-</v>
      </c>
      <c r="I33" s="197" t="str">
        <f>'Inschrijfformulier  '!J53</f>
        <v>Maak keuze ↓</v>
      </c>
      <c r="J33" s="197" t="str">
        <f>'Inschrijfformulier  '!K53</f>
        <v>-</v>
      </c>
      <c r="K33" s="197" t="str">
        <f>'Inschrijfformulier  '!L53</f>
        <v>Maak keuze ↓</v>
      </c>
      <c r="L33" s="197" t="str">
        <f>'Inschrijfformulier  '!M53</f>
        <v>Maak keuze ↓</v>
      </c>
      <c r="M33" s="197" t="str">
        <f>IF('Inschrijfformulier  '!N53="Ja","Waar",IF('Inschrijfformulier  '!N53="Nee","Onwaar","-"))</f>
        <v>-</v>
      </c>
      <c r="N33" s="197" t="str">
        <f>'Inschrijfformulier  '!O53</f>
        <v xml:space="preserve"> </v>
      </c>
      <c r="O33" s="197">
        <f>'Inschrijfformulier  '!P53</f>
        <v>0</v>
      </c>
      <c r="P33" s="197" t="str">
        <f>IF('Inschrijfformulier  '!Q53="Ja","Waar",IF('Inschrijfformulier  '!Q53="Nee","Onwaar","-"))</f>
        <v>-</v>
      </c>
      <c r="Q33" s="197" t="str">
        <f>'Inschrijfformulier  '!R53</f>
        <v xml:space="preserve"> </v>
      </c>
      <c r="R33" s="197">
        <f>'Inschrijfformulier  '!S53</f>
        <v>0</v>
      </c>
      <c r="S33" s="197" t="str">
        <f t="shared" si="0"/>
        <v>Maak keuze ↓</v>
      </c>
      <c r="T33" s="197" t="str">
        <f>'Inschrijfformulier  '!U53</f>
        <v xml:space="preserve"> -</v>
      </c>
    </row>
    <row r="34" spans="1:20" s="197" customFormat="1" x14ac:dyDescent="0.25">
      <c r="A34" s="197" t="e">
        <f>'Inschrijfformulier  '!B54</f>
        <v>#N/A</v>
      </c>
      <c r="B34" s="198">
        <f>'Inschrijfformulier  '!C54</f>
        <v>33</v>
      </c>
      <c r="C34" s="197">
        <f>'Inschrijfformulier  '!D54</f>
        <v>0</v>
      </c>
      <c r="D34" s="197">
        <f>'Inschrijfformulier  '!E54</f>
        <v>0</v>
      </c>
      <c r="E34" s="197" t="str">
        <f>'Inschrijfformulier  '!F54</f>
        <v xml:space="preserve"> ↓Maak keuze</v>
      </c>
      <c r="F34" s="225">
        <f>'Inschrijfformulier  '!G54</f>
        <v>0</v>
      </c>
      <c r="G34" s="197" t="str">
        <f>'Inschrijfformulier  '!H54</f>
        <v>-</v>
      </c>
      <c r="H34" s="197" t="str">
        <f>'Inschrijfformulier  '!I54</f>
        <v>-</v>
      </c>
      <c r="I34" s="197" t="str">
        <f>'Inschrijfformulier  '!J54</f>
        <v>Maak keuze ↓</v>
      </c>
      <c r="J34" s="197" t="str">
        <f>'Inschrijfformulier  '!K54</f>
        <v>-</v>
      </c>
      <c r="K34" s="197" t="str">
        <f>'Inschrijfformulier  '!L54</f>
        <v>Maak keuze ↓</v>
      </c>
      <c r="L34" s="197" t="str">
        <f>'Inschrijfformulier  '!M54</f>
        <v>Maak keuze ↓</v>
      </c>
      <c r="M34" s="197" t="str">
        <f>IF('Inschrijfformulier  '!N54="Ja","Waar",IF('Inschrijfformulier  '!N54="Nee","Onwaar","-"))</f>
        <v>-</v>
      </c>
      <c r="N34" s="197" t="str">
        <f>'Inschrijfformulier  '!O54</f>
        <v xml:space="preserve"> </v>
      </c>
      <c r="O34" s="197">
        <f>'Inschrijfformulier  '!P54</f>
        <v>0</v>
      </c>
      <c r="P34" s="197" t="str">
        <f>IF('Inschrijfformulier  '!Q54="Ja","Waar",IF('Inschrijfformulier  '!Q54="Nee","Onwaar","-"))</f>
        <v>-</v>
      </c>
      <c r="Q34" s="197" t="str">
        <f>'Inschrijfformulier  '!R54</f>
        <v xml:space="preserve"> </v>
      </c>
      <c r="R34" s="197">
        <f>'Inschrijfformulier  '!S54</f>
        <v>0</v>
      </c>
      <c r="S34" s="197" t="str">
        <f t="shared" si="0"/>
        <v>Maak keuze ↓</v>
      </c>
      <c r="T34" s="197" t="str">
        <f>'Inschrijfformulier  '!U54</f>
        <v xml:space="preserve"> -</v>
      </c>
    </row>
    <row r="35" spans="1:20" s="197" customFormat="1" x14ac:dyDescent="0.25">
      <c r="A35" s="197" t="e">
        <f>'Inschrijfformulier  '!B55</f>
        <v>#N/A</v>
      </c>
      <c r="B35" s="198">
        <f>'Inschrijfformulier  '!C55</f>
        <v>34</v>
      </c>
      <c r="C35" s="197">
        <f>'Inschrijfformulier  '!D55</f>
        <v>0</v>
      </c>
      <c r="D35" s="197">
        <f>'Inschrijfformulier  '!E55</f>
        <v>0</v>
      </c>
      <c r="E35" s="197" t="str">
        <f>'Inschrijfformulier  '!F55</f>
        <v xml:space="preserve"> ↓Maak keuze</v>
      </c>
      <c r="F35" s="225">
        <f>'Inschrijfformulier  '!G55</f>
        <v>0</v>
      </c>
      <c r="G35" s="197" t="str">
        <f>'Inschrijfformulier  '!H55</f>
        <v>-</v>
      </c>
      <c r="H35" s="197" t="str">
        <f>'Inschrijfformulier  '!I55</f>
        <v>-</v>
      </c>
      <c r="I35" s="197" t="str">
        <f>'Inschrijfformulier  '!J55</f>
        <v>Maak keuze ↓</v>
      </c>
      <c r="J35" s="197" t="str">
        <f>'Inschrijfformulier  '!K55</f>
        <v>-</v>
      </c>
      <c r="K35" s="197" t="str">
        <f>'Inschrijfformulier  '!L55</f>
        <v>Maak keuze ↓</v>
      </c>
      <c r="L35" s="197" t="str">
        <f>'Inschrijfformulier  '!M55</f>
        <v>Maak keuze ↓</v>
      </c>
      <c r="M35" s="197" t="str">
        <f>IF('Inschrijfformulier  '!N55="Ja","Waar",IF('Inschrijfformulier  '!N55="Nee","Onwaar","-"))</f>
        <v>-</v>
      </c>
      <c r="N35" s="197" t="str">
        <f>'Inschrijfformulier  '!O55</f>
        <v xml:space="preserve"> </v>
      </c>
      <c r="O35" s="197">
        <f>'Inschrijfformulier  '!P55</f>
        <v>0</v>
      </c>
      <c r="P35" s="197" t="str">
        <f>IF('Inschrijfformulier  '!Q55="Ja","Waar",IF('Inschrijfformulier  '!Q55="Nee","Onwaar","-"))</f>
        <v>-</v>
      </c>
      <c r="Q35" s="197" t="str">
        <f>'Inschrijfformulier  '!R55</f>
        <v xml:space="preserve"> </v>
      </c>
      <c r="R35" s="197">
        <f>'Inschrijfformulier  '!S55</f>
        <v>0</v>
      </c>
      <c r="S35" s="197" t="str">
        <f t="shared" si="0"/>
        <v>Maak keuze ↓</v>
      </c>
      <c r="T35" s="197" t="str">
        <f>'Inschrijfformulier  '!U55</f>
        <v xml:space="preserve"> -</v>
      </c>
    </row>
    <row r="36" spans="1:20" s="197" customFormat="1" x14ac:dyDescent="0.25">
      <c r="A36" s="197" t="e">
        <f>'Inschrijfformulier  '!B56</f>
        <v>#N/A</v>
      </c>
      <c r="B36" s="198">
        <f>'Inschrijfformulier  '!C56</f>
        <v>35</v>
      </c>
      <c r="C36" s="197">
        <f>'Inschrijfformulier  '!D56</f>
        <v>0</v>
      </c>
      <c r="D36" s="197">
        <f>'Inschrijfformulier  '!E56</f>
        <v>0</v>
      </c>
      <c r="E36" s="197" t="str">
        <f>'Inschrijfformulier  '!F56</f>
        <v xml:space="preserve"> ↓Maak keuze</v>
      </c>
      <c r="F36" s="225">
        <f>'Inschrijfformulier  '!G56</f>
        <v>0</v>
      </c>
      <c r="G36" s="197" t="str">
        <f>'Inschrijfformulier  '!H56</f>
        <v>-</v>
      </c>
      <c r="H36" s="197" t="str">
        <f>'Inschrijfformulier  '!I56</f>
        <v>-</v>
      </c>
      <c r="I36" s="197" t="str">
        <f>'Inschrijfformulier  '!J56</f>
        <v>Maak keuze ↓</v>
      </c>
      <c r="J36" s="197" t="str">
        <f>'Inschrijfformulier  '!K56</f>
        <v>-</v>
      </c>
      <c r="K36" s="197" t="str">
        <f>'Inschrijfformulier  '!L56</f>
        <v>Maak keuze ↓</v>
      </c>
      <c r="L36" s="197" t="str">
        <f>'Inschrijfformulier  '!M56</f>
        <v>Maak keuze ↓</v>
      </c>
      <c r="M36" s="197" t="str">
        <f>IF('Inschrijfformulier  '!N56="Ja","Waar",IF('Inschrijfformulier  '!N56="Nee","Onwaar","-"))</f>
        <v>-</v>
      </c>
      <c r="N36" s="197" t="str">
        <f>'Inschrijfformulier  '!O56</f>
        <v xml:space="preserve"> </v>
      </c>
      <c r="O36" s="197">
        <f>'Inschrijfformulier  '!P56</f>
        <v>0</v>
      </c>
      <c r="P36" s="197" t="str">
        <f>IF('Inschrijfformulier  '!Q56="Ja","Waar",IF('Inschrijfformulier  '!Q56="Nee","Onwaar","-"))</f>
        <v>-</v>
      </c>
      <c r="Q36" s="197" t="str">
        <f>'Inschrijfformulier  '!R56</f>
        <v xml:space="preserve"> </v>
      </c>
      <c r="R36" s="197">
        <f>'Inschrijfformulier  '!S56</f>
        <v>0</v>
      </c>
      <c r="S36" s="197" t="str">
        <f t="shared" si="0"/>
        <v>Maak keuze ↓</v>
      </c>
      <c r="T36" s="197" t="str">
        <f>'Inschrijfformulier  '!U56</f>
        <v xml:space="preserve"> -</v>
      </c>
    </row>
    <row r="37" spans="1:20" s="197" customFormat="1" x14ac:dyDescent="0.25">
      <c r="A37" s="197" t="e">
        <f>'Inschrijfformulier  '!B57</f>
        <v>#N/A</v>
      </c>
      <c r="B37" s="198">
        <f>'Inschrijfformulier  '!C57</f>
        <v>36</v>
      </c>
      <c r="C37" s="197">
        <f>'Inschrijfformulier  '!D57</f>
        <v>0</v>
      </c>
      <c r="D37" s="197">
        <f>'Inschrijfformulier  '!E57</f>
        <v>0</v>
      </c>
      <c r="E37" s="197" t="str">
        <f>'Inschrijfformulier  '!F57</f>
        <v xml:space="preserve"> ↓Maak keuze</v>
      </c>
      <c r="F37" s="225">
        <f>'Inschrijfformulier  '!G57</f>
        <v>0</v>
      </c>
      <c r="G37" s="197" t="str">
        <f>'Inschrijfformulier  '!H57</f>
        <v>-</v>
      </c>
      <c r="H37" s="197" t="str">
        <f>'Inschrijfformulier  '!I57</f>
        <v>-</v>
      </c>
      <c r="I37" s="197" t="str">
        <f>'Inschrijfformulier  '!J57</f>
        <v>Maak keuze ↓</v>
      </c>
      <c r="J37" s="197" t="str">
        <f>'Inschrijfformulier  '!K57</f>
        <v>-</v>
      </c>
      <c r="K37" s="197" t="str">
        <f>'Inschrijfformulier  '!L57</f>
        <v>Maak keuze ↓</v>
      </c>
      <c r="L37" s="197" t="str">
        <f>'Inschrijfformulier  '!M57</f>
        <v>Maak keuze ↓</v>
      </c>
      <c r="M37" s="197" t="str">
        <f>IF('Inschrijfformulier  '!N57="Ja","Waar",IF('Inschrijfformulier  '!N57="Nee","Onwaar","-"))</f>
        <v>-</v>
      </c>
      <c r="N37" s="197" t="str">
        <f>'Inschrijfformulier  '!O57</f>
        <v xml:space="preserve"> </v>
      </c>
      <c r="O37" s="197">
        <f>'Inschrijfformulier  '!P57</f>
        <v>0</v>
      </c>
      <c r="P37" s="197" t="str">
        <f>IF('Inschrijfformulier  '!Q57="Ja","Waar",IF('Inschrijfformulier  '!Q57="Nee","Onwaar","-"))</f>
        <v>-</v>
      </c>
      <c r="Q37" s="197" t="str">
        <f>'Inschrijfformulier  '!R57</f>
        <v xml:space="preserve"> </v>
      </c>
      <c r="R37" s="197">
        <f>'Inschrijfformulier  '!S57</f>
        <v>0</v>
      </c>
      <c r="S37" s="197" t="str">
        <f t="shared" si="0"/>
        <v>Maak keuze ↓</v>
      </c>
      <c r="T37" s="197" t="str">
        <f>'Inschrijfformulier  '!U57</f>
        <v xml:space="preserve"> -</v>
      </c>
    </row>
    <row r="38" spans="1:20" s="197" customFormat="1" x14ac:dyDescent="0.25">
      <c r="A38" s="197" t="e">
        <f>'Inschrijfformulier  '!B58</f>
        <v>#N/A</v>
      </c>
      <c r="B38" s="198">
        <f>'Inschrijfformulier  '!C58</f>
        <v>37</v>
      </c>
      <c r="C38" s="197">
        <f>'Inschrijfformulier  '!D58</f>
        <v>0</v>
      </c>
      <c r="D38" s="197">
        <f>'Inschrijfformulier  '!E58</f>
        <v>0</v>
      </c>
      <c r="E38" s="197" t="str">
        <f>'Inschrijfformulier  '!F58</f>
        <v xml:space="preserve"> ↓Maak keuze</v>
      </c>
      <c r="F38" s="225">
        <f>'Inschrijfformulier  '!G58</f>
        <v>0</v>
      </c>
      <c r="G38" s="197" t="str">
        <f>'Inschrijfformulier  '!H58</f>
        <v>-</v>
      </c>
      <c r="H38" s="197" t="str">
        <f>'Inschrijfformulier  '!I58</f>
        <v>-</v>
      </c>
      <c r="I38" s="197" t="str">
        <f>'Inschrijfformulier  '!J58</f>
        <v>Maak keuze ↓</v>
      </c>
      <c r="J38" s="197" t="str">
        <f>'Inschrijfformulier  '!K58</f>
        <v>-</v>
      </c>
      <c r="K38" s="197" t="str">
        <f>'Inschrijfformulier  '!L58</f>
        <v>Maak keuze ↓</v>
      </c>
      <c r="L38" s="197" t="str">
        <f>'Inschrijfformulier  '!M58</f>
        <v>Maak keuze ↓</v>
      </c>
      <c r="M38" s="197" t="str">
        <f>IF('Inschrijfformulier  '!N58="Ja","Waar",IF('Inschrijfformulier  '!N58="Nee","Onwaar","-"))</f>
        <v>-</v>
      </c>
      <c r="N38" s="197" t="str">
        <f>'Inschrijfformulier  '!O58</f>
        <v xml:space="preserve"> </v>
      </c>
      <c r="O38" s="197">
        <f>'Inschrijfformulier  '!P58</f>
        <v>0</v>
      </c>
      <c r="P38" s="197" t="str">
        <f>IF('Inschrijfformulier  '!Q58="Ja","Waar",IF('Inschrijfformulier  '!Q58="Nee","Onwaar","-"))</f>
        <v>-</v>
      </c>
      <c r="Q38" s="197" t="str">
        <f>'Inschrijfformulier  '!R58</f>
        <v xml:space="preserve"> </v>
      </c>
      <c r="R38" s="197">
        <f>'Inschrijfformulier  '!S58</f>
        <v>0</v>
      </c>
      <c r="S38" s="197" t="str">
        <f t="shared" si="0"/>
        <v>Maak keuze ↓</v>
      </c>
      <c r="T38" s="197" t="str">
        <f>'Inschrijfformulier  '!U58</f>
        <v xml:space="preserve"> -</v>
      </c>
    </row>
    <row r="39" spans="1:20" s="197" customFormat="1" x14ac:dyDescent="0.25">
      <c r="A39" s="197" t="e">
        <f>'Inschrijfformulier  '!B59</f>
        <v>#N/A</v>
      </c>
      <c r="B39" s="198">
        <f>'Inschrijfformulier  '!C59</f>
        <v>38</v>
      </c>
      <c r="C39" s="197">
        <f>'Inschrijfformulier  '!D59</f>
        <v>0</v>
      </c>
      <c r="D39" s="197">
        <f>'Inschrijfformulier  '!E59</f>
        <v>0</v>
      </c>
      <c r="E39" s="197" t="str">
        <f>'Inschrijfformulier  '!F59</f>
        <v xml:space="preserve"> ↓Maak keuze</v>
      </c>
      <c r="F39" s="225">
        <f>'Inschrijfformulier  '!G59</f>
        <v>0</v>
      </c>
      <c r="G39" s="197" t="str">
        <f>'Inschrijfformulier  '!H59</f>
        <v>-</v>
      </c>
      <c r="H39" s="197" t="str">
        <f>'Inschrijfformulier  '!I59</f>
        <v>-</v>
      </c>
      <c r="I39" s="197" t="str">
        <f>'Inschrijfformulier  '!J59</f>
        <v>Maak keuze ↓</v>
      </c>
      <c r="J39" s="197" t="str">
        <f>'Inschrijfformulier  '!K59</f>
        <v>-</v>
      </c>
      <c r="K39" s="197" t="str">
        <f>'Inschrijfformulier  '!L59</f>
        <v>Maak keuze ↓</v>
      </c>
      <c r="L39" s="197" t="str">
        <f>'Inschrijfformulier  '!M59</f>
        <v>Maak keuze ↓</v>
      </c>
      <c r="M39" s="197" t="str">
        <f>IF('Inschrijfformulier  '!N59="Ja","Waar",IF('Inschrijfformulier  '!N59="Nee","Onwaar","-"))</f>
        <v>-</v>
      </c>
      <c r="N39" s="197" t="str">
        <f>'Inschrijfformulier  '!O59</f>
        <v xml:space="preserve"> </v>
      </c>
      <c r="O39" s="197">
        <f>'Inschrijfformulier  '!P59</f>
        <v>0</v>
      </c>
      <c r="P39" s="197" t="str">
        <f>IF('Inschrijfformulier  '!Q59="Ja","Waar",IF('Inschrijfformulier  '!Q59="Nee","Onwaar","-"))</f>
        <v>-</v>
      </c>
      <c r="Q39" s="197" t="str">
        <f>'Inschrijfformulier  '!R59</f>
        <v xml:space="preserve"> </v>
      </c>
      <c r="R39" s="197">
        <f>'Inschrijfformulier  '!S59</f>
        <v>0</v>
      </c>
      <c r="S39" s="197" t="str">
        <f t="shared" si="0"/>
        <v>Maak keuze ↓</v>
      </c>
      <c r="T39" s="197" t="str">
        <f>'Inschrijfformulier  '!U59</f>
        <v xml:space="preserve"> -</v>
      </c>
    </row>
    <row r="40" spans="1:20" s="197" customFormat="1" x14ac:dyDescent="0.25">
      <c r="A40" s="197" t="e">
        <f>'Inschrijfformulier  '!B60</f>
        <v>#N/A</v>
      </c>
      <c r="B40" s="198">
        <f>'Inschrijfformulier  '!C60</f>
        <v>39</v>
      </c>
      <c r="C40" s="197">
        <f>'Inschrijfformulier  '!D60</f>
        <v>0</v>
      </c>
      <c r="D40" s="197">
        <f>'Inschrijfformulier  '!E60</f>
        <v>0</v>
      </c>
      <c r="E40" s="197" t="str">
        <f>'Inschrijfformulier  '!F60</f>
        <v xml:space="preserve"> ↓Maak keuze</v>
      </c>
      <c r="F40" s="225">
        <f>'Inschrijfformulier  '!G60</f>
        <v>0</v>
      </c>
      <c r="G40" s="197" t="str">
        <f>'Inschrijfformulier  '!H60</f>
        <v>-</v>
      </c>
      <c r="H40" s="197" t="str">
        <f>'Inschrijfformulier  '!I60</f>
        <v>-</v>
      </c>
      <c r="I40" s="197" t="str">
        <f>'Inschrijfformulier  '!J60</f>
        <v>Maak keuze ↓</v>
      </c>
      <c r="J40" s="197" t="str">
        <f>'Inschrijfformulier  '!K60</f>
        <v>-</v>
      </c>
      <c r="K40" s="197" t="str">
        <f>'Inschrijfformulier  '!L60</f>
        <v>Maak keuze ↓</v>
      </c>
      <c r="L40" s="197" t="str">
        <f>'Inschrijfformulier  '!M60</f>
        <v>Maak keuze ↓</v>
      </c>
      <c r="M40" s="197" t="str">
        <f>IF('Inschrijfformulier  '!N60="Ja","Waar",IF('Inschrijfformulier  '!N60="Nee","Onwaar","-"))</f>
        <v>-</v>
      </c>
      <c r="N40" s="197" t="str">
        <f>'Inschrijfformulier  '!O60</f>
        <v xml:space="preserve"> </v>
      </c>
      <c r="O40" s="197">
        <f>'Inschrijfformulier  '!P60</f>
        <v>0</v>
      </c>
      <c r="P40" s="197" t="str">
        <f>IF('Inschrijfformulier  '!Q60="Ja","Waar",IF('Inschrijfformulier  '!Q60="Nee","Onwaar","-"))</f>
        <v>-</v>
      </c>
      <c r="Q40" s="197" t="str">
        <f>'Inschrijfformulier  '!R60</f>
        <v xml:space="preserve"> </v>
      </c>
      <c r="R40" s="197">
        <f>'Inschrijfformulier  '!S60</f>
        <v>0</v>
      </c>
      <c r="S40" s="197" t="str">
        <f t="shared" si="0"/>
        <v>Maak keuze ↓</v>
      </c>
      <c r="T40" s="197" t="str">
        <f>'Inschrijfformulier  '!U60</f>
        <v xml:space="preserve"> -</v>
      </c>
    </row>
    <row r="41" spans="1:20" s="197" customFormat="1" x14ac:dyDescent="0.25">
      <c r="A41" s="197" t="e">
        <f>'Inschrijfformulier  '!B61</f>
        <v>#N/A</v>
      </c>
      <c r="B41" s="198">
        <f>'Inschrijfformulier  '!C61</f>
        <v>40</v>
      </c>
      <c r="C41" s="197">
        <f>'Inschrijfformulier  '!D61</f>
        <v>0</v>
      </c>
      <c r="D41" s="197">
        <f>'Inschrijfformulier  '!E61</f>
        <v>0</v>
      </c>
      <c r="E41" s="197" t="str">
        <f>'Inschrijfformulier  '!F61</f>
        <v xml:space="preserve"> ↓Maak keuze</v>
      </c>
      <c r="F41" s="225">
        <f>'Inschrijfformulier  '!G61</f>
        <v>0</v>
      </c>
      <c r="G41" s="197" t="str">
        <f>'Inschrijfformulier  '!H61</f>
        <v>-</v>
      </c>
      <c r="H41" s="197" t="str">
        <f>'Inschrijfformulier  '!I61</f>
        <v>-</v>
      </c>
      <c r="I41" s="197" t="str">
        <f>'Inschrijfformulier  '!J61</f>
        <v>Maak keuze ↓</v>
      </c>
      <c r="J41" s="197" t="str">
        <f>'Inschrijfformulier  '!K61</f>
        <v>-</v>
      </c>
      <c r="K41" s="197" t="str">
        <f>'Inschrijfformulier  '!L61</f>
        <v>Maak keuze ↓</v>
      </c>
      <c r="L41" s="197" t="str">
        <f>'Inschrijfformulier  '!M61</f>
        <v>Maak keuze ↓</v>
      </c>
      <c r="M41" s="197" t="str">
        <f>IF('Inschrijfformulier  '!N61="Ja","Waar",IF('Inschrijfformulier  '!N61="Nee","Onwaar","-"))</f>
        <v>-</v>
      </c>
      <c r="N41" s="197" t="str">
        <f>'Inschrijfformulier  '!O61</f>
        <v xml:space="preserve"> </v>
      </c>
      <c r="O41" s="197">
        <f>'Inschrijfformulier  '!P61</f>
        <v>0</v>
      </c>
      <c r="P41" s="197" t="str">
        <f>IF('Inschrijfformulier  '!Q61="Ja","Waar",IF('Inschrijfformulier  '!Q61="Nee","Onwaar","-"))</f>
        <v>-</v>
      </c>
      <c r="Q41" s="197" t="str">
        <f>'Inschrijfformulier  '!R61</f>
        <v xml:space="preserve"> </v>
      </c>
      <c r="R41" s="197">
        <f>'Inschrijfformulier  '!S61</f>
        <v>0</v>
      </c>
      <c r="S41" s="197" t="str">
        <f t="shared" si="0"/>
        <v>Maak keuze ↓</v>
      </c>
      <c r="T41" s="197" t="str">
        <f>'Inschrijfformulier  '!U61</f>
        <v xml:space="preserve"> -</v>
      </c>
    </row>
    <row r="42" spans="1:20" s="197" customFormat="1" x14ac:dyDescent="0.25">
      <c r="A42" s="197" t="e">
        <f>'Inschrijfformulier  '!B62</f>
        <v>#N/A</v>
      </c>
      <c r="B42" s="198">
        <f>'Inschrijfformulier  '!C62</f>
        <v>41</v>
      </c>
      <c r="C42" s="197">
        <f>'Inschrijfformulier  '!D62</f>
        <v>0</v>
      </c>
      <c r="D42" s="197">
        <f>'Inschrijfformulier  '!E62</f>
        <v>0</v>
      </c>
      <c r="E42" s="197" t="str">
        <f>'Inschrijfformulier  '!F62</f>
        <v xml:space="preserve"> ↓Maak keuze</v>
      </c>
      <c r="F42" s="225">
        <f>'Inschrijfformulier  '!G62</f>
        <v>0</v>
      </c>
      <c r="G42" s="197" t="str">
        <f>'Inschrijfformulier  '!H62</f>
        <v>-</v>
      </c>
      <c r="H42" s="197" t="str">
        <f>'Inschrijfformulier  '!I62</f>
        <v>-</v>
      </c>
      <c r="I42" s="197" t="str">
        <f>'Inschrijfformulier  '!J62</f>
        <v>Maak keuze ↓</v>
      </c>
      <c r="J42" s="197" t="str">
        <f>'Inschrijfformulier  '!K62</f>
        <v>-</v>
      </c>
      <c r="K42" s="197" t="str">
        <f>'Inschrijfformulier  '!L62</f>
        <v>Maak keuze ↓</v>
      </c>
      <c r="L42" s="197" t="str">
        <f>'Inschrijfformulier  '!M62</f>
        <v>Maak keuze ↓</v>
      </c>
      <c r="M42" s="197" t="str">
        <f>IF('Inschrijfformulier  '!N62="Ja","Waar",IF('Inschrijfformulier  '!N62="Nee","Onwaar","-"))</f>
        <v>-</v>
      </c>
      <c r="N42" s="197" t="str">
        <f>'Inschrijfformulier  '!O62</f>
        <v xml:space="preserve"> </v>
      </c>
      <c r="O42" s="197">
        <f>'Inschrijfformulier  '!P62</f>
        <v>0</v>
      </c>
      <c r="P42" s="197" t="str">
        <f>IF('Inschrijfformulier  '!Q62="Ja","Waar",IF('Inschrijfformulier  '!Q62="Nee","Onwaar","-"))</f>
        <v>-</v>
      </c>
      <c r="Q42" s="197" t="str">
        <f>'Inschrijfformulier  '!R62</f>
        <v xml:space="preserve"> </v>
      </c>
      <c r="R42" s="197">
        <f>'Inschrijfformulier  '!S62</f>
        <v>0</v>
      </c>
      <c r="S42" s="197" t="str">
        <f t="shared" si="0"/>
        <v>Maak keuze ↓</v>
      </c>
      <c r="T42" s="197" t="str">
        <f>'Inschrijfformulier  '!U62</f>
        <v xml:space="preserve"> -</v>
      </c>
    </row>
    <row r="43" spans="1:20" s="197" customFormat="1" x14ac:dyDescent="0.25">
      <c r="A43" s="197" t="e">
        <f>'Inschrijfformulier  '!B63</f>
        <v>#N/A</v>
      </c>
      <c r="B43" s="198">
        <f>'Inschrijfformulier  '!C63</f>
        <v>42</v>
      </c>
      <c r="C43" s="197">
        <f>'Inschrijfformulier  '!D63</f>
        <v>0</v>
      </c>
      <c r="D43" s="197">
        <f>'Inschrijfformulier  '!E63</f>
        <v>0</v>
      </c>
      <c r="E43" s="197" t="str">
        <f>'Inschrijfformulier  '!F63</f>
        <v xml:space="preserve"> ↓Maak keuze</v>
      </c>
      <c r="F43" s="225">
        <f>'Inschrijfformulier  '!G63</f>
        <v>0</v>
      </c>
      <c r="G43" s="197" t="str">
        <f>'Inschrijfformulier  '!H63</f>
        <v>-</v>
      </c>
      <c r="H43" s="197" t="str">
        <f>'Inschrijfformulier  '!I63</f>
        <v>-</v>
      </c>
      <c r="I43" s="197" t="str">
        <f>'Inschrijfformulier  '!J63</f>
        <v>Maak keuze ↓</v>
      </c>
      <c r="J43" s="197" t="str">
        <f>'Inschrijfformulier  '!K63</f>
        <v>-</v>
      </c>
      <c r="K43" s="197" t="str">
        <f>'Inschrijfformulier  '!L63</f>
        <v>Maak keuze ↓</v>
      </c>
      <c r="L43" s="197" t="str">
        <f>'Inschrijfformulier  '!M63</f>
        <v>Maak keuze ↓</v>
      </c>
      <c r="M43" s="197" t="str">
        <f>IF('Inschrijfformulier  '!N63="Ja","Waar",IF('Inschrijfformulier  '!N63="Nee","Onwaar","-"))</f>
        <v>-</v>
      </c>
      <c r="N43" s="197" t="str">
        <f>'Inschrijfformulier  '!O63</f>
        <v xml:space="preserve"> </v>
      </c>
      <c r="O43" s="197">
        <f>'Inschrijfformulier  '!P63</f>
        <v>0</v>
      </c>
      <c r="P43" s="197" t="str">
        <f>IF('Inschrijfformulier  '!Q63="Ja","Waar",IF('Inschrijfformulier  '!Q63="Nee","Onwaar","-"))</f>
        <v>-</v>
      </c>
      <c r="Q43" s="197" t="str">
        <f>'Inschrijfformulier  '!R63</f>
        <v xml:space="preserve"> </v>
      </c>
      <c r="R43" s="197">
        <f>'Inschrijfformulier  '!S63</f>
        <v>0</v>
      </c>
      <c r="S43" s="197" t="str">
        <f t="shared" si="0"/>
        <v>Maak keuze ↓</v>
      </c>
      <c r="T43" s="197" t="str">
        <f>'Inschrijfformulier  '!U63</f>
        <v xml:space="preserve"> -</v>
      </c>
    </row>
    <row r="44" spans="1:20" s="197" customFormat="1" x14ac:dyDescent="0.25">
      <c r="A44" s="197" t="e">
        <f>'Inschrijfformulier  '!B64</f>
        <v>#N/A</v>
      </c>
      <c r="B44" s="198">
        <f>'Inschrijfformulier  '!C64</f>
        <v>43</v>
      </c>
      <c r="C44" s="197">
        <f>'Inschrijfformulier  '!D64</f>
        <v>0</v>
      </c>
      <c r="D44" s="197">
        <f>'Inschrijfformulier  '!E64</f>
        <v>0</v>
      </c>
      <c r="E44" s="197" t="str">
        <f>'Inschrijfformulier  '!F64</f>
        <v xml:space="preserve"> ↓Maak keuze</v>
      </c>
      <c r="F44" s="225">
        <f>'Inschrijfformulier  '!G64</f>
        <v>0</v>
      </c>
      <c r="G44" s="197" t="str">
        <f>'Inschrijfformulier  '!H64</f>
        <v>-</v>
      </c>
      <c r="H44" s="197" t="str">
        <f>'Inschrijfformulier  '!I64</f>
        <v>-</v>
      </c>
      <c r="I44" s="197" t="str">
        <f>'Inschrijfformulier  '!J64</f>
        <v>Maak keuze ↓</v>
      </c>
      <c r="J44" s="197" t="str">
        <f>'Inschrijfformulier  '!K64</f>
        <v>-</v>
      </c>
      <c r="K44" s="197" t="str">
        <f>'Inschrijfformulier  '!L64</f>
        <v>Maak keuze ↓</v>
      </c>
      <c r="L44" s="197" t="str">
        <f>'Inschrijfformulier  '!M64</f>
        <v>Maak keuze ↓</v>
      </c>
      <c r="M44" s="197" t="str">
        <f>IF('Inschrijfformulier  '!N64="Ja","Waar",IF('Inschrijfformulier  '!N64="Nee","Onwaar","-"))</f>
        <v>-</v>
      </c>
      <c r="N44" s="197" t="str">
        <f>'Inschrijfformulier  '!O64</f>
        <v xml:space="preserve"> </v>
      </c>
      <c r="O44" s="197">
        <f>'Inschrijfformulier  '!P64</f>
        <v>0</v>
      </c>
      <c r="P44" s="197" t="str">
        <f>IF('Inschrijfformulier  '!Q64="Ja","Waar",IF('Inschrijfformulier  '!Q64="Nee","Onwaar","-"))</f>
        <v>-</v>
      </c>
      <c r="Q44" s="197" t="str">
        <f>'Inschrijfformulier  '!R64</f>
        <v xml:space="preserve"> </v>
      </c>
      <c r="R44" s="197">
        <f>'Inschrijfformulier  '!S64</f>
        <v>0</v>
      </c>
      <c r="S44" s="197" t="str">
        <f t="shared" si="0"/>
        <v>Maak keuze ↓</v>
      </c>
      <c r="T44" s="197" t="str">
        <f>'Inschrijfformulier  '!U64</f>
        <v xml:space="preserve"> -</v>
      </c>
    </row>
    <row r="45" spans="1:20" s="197" customFormat="1" x14ac:dyDescent="0.25">
      <c r="A45" s="197" t="e">
        <f>'Inschrijfformulier  '!B65</f>
        <v>#N/A</v>
      </c>
      <c r="B45" s="198">
        <f>'Inschrijfformulier  '!C65</f>
        <v>44</v>
      </c>
      <c r="C45" s="197">
        <f>'Inschrijfformulier  '!D65</f>
        <v>0</v>
      </c>
      <c r="D45" s="197">
        <f>'Inschrijfformulier  '!E65</f>
        <v>0</v>
      </c>
      <c r="E45" s="197" t="str">
        <f>'Inschrijfformulier  '!F65</f>
        <v xml:space="preserve"> ↓Maak keuze</v>
      </c>
      <c r="F45" s="225">
        <f>'Inschrijfformulier  '!G65</f>
        <v>0</v>
      </c>
      <c r="G45" s="197" t="str">
        <f>'Inschrijfformulier  '!H65</f>
        <v>-</v>
      </c>
      <c r="H45" s="197" t="str">
        <f>'Inschrijfformulier  '!I65</f>
        <v>-</v>
      </c>
      <c r="I45" s="197" t="str">
        <f>'Inschrijfformulier  '!J65</f>
        <v>Maak keuze ↓</v>
      </c>
      <c r="J45" s="197" t="str">
        <f>'Inschrijfformulier  '!K65</f>
        <v>-</v>
      </c>
      <c r="K45" s="197" t="str">
        <f>'Inschrijfformulier  '!L65</f>
        <v>Maak keuze ↓</v>
      </c>
      <c r="L45" s="197" t="str">
        <f>'Inschrijfformulier  '!M65</f>
        <v>Maak keuze ↓</v>
      </c>
      <c r="M45" s="197" t="str">
        <f>IF('Inschrijfformulier  '!N65="Ja","Waar",IF('Inschrijfformulier  '!N65="Nee","Onwaar","-"))</f>
        <v>-</v>
      </c>
      <c r="N45" s="197" t="str">
        <f>'Inschrijfformulier  '!O65</f>
        <v xml:space="preserve"> </v>
      </c>
      <c r="O45" s="197">
        <f>'Inschrijfformulier  '!P65</f>
        <v>0</v>
      </c>
      <c r="P45" s="197" t="str">
        <f>IF('Inschrijfformulier  '!Q65="Ja","Waar",IF('Inschrijfformulier  '!Q65="Nee","Onwaar","-"))</f>
        <v>-</v>
      </c>
      <c r="Q45" s="197" t="str">
        <f>'Inschrijfformulier  '!R65</f>
        <v xml:space="preserve"> </v>
      </c>
      <c r="R45" s="197">
        <f>'Inschrijfformulier  '!S65</f>
        <v>0</v>
      </c>
      <c r="S45" s="197" t="str">
        <f t="shared" si="0"/>
        <v>Maak keuze ↓</v>
      </c>
      <c r="T45" s="197" t="str">
        <f>'Inschrijfformulier  '!U65</f>
        <v xml:space="preserve"> -</v>
      </c>
    </row>
    <row r="46" spans="1:20" s="197" customFormat="1" x14ac:dyDescent="0.25">
      <c r="A46" s="197" t="e">
        <f>'Inschrijfformulier  '!B66</f>
        <v>#N/A</v>
      </c>
      <c r="B46" s="198">
        <f>'Inschrijfformulier  '!C66</f>
        <v>45</v>
      </c>
      <c r="C46" s="197">
        <f>'Inschrijfformulier  '!D66</f>
        <v>0</v>
      </c>
      <c r="D46" s="197">
        <f>'Inschrijfformulier  '!E66</f>
        <v>0</v>
      </c>
      <c r="E46" s="197" t="str">
        <f>'Inschrijfformulier  '!F66</f>
        <v xml:space="preserve"> ↓Maak keuze</v>
      </c>
      <c r="F46" s="225">
        <f>'Inschrijfformulier  '!G66</f>
        <v>0</v>
      </c>
      <c r="G46" s="197" t="str">
        <f>'Inschrijfformulier  '!H66</f>
        <v>-</v>
      </c>
      <c r="H46" s="197" t="str">
        <f>'Inschrijfformulier  '!I66</f>
        <v>-</v>
      </c>
      <c r="I46" s="197" t="str">
        <f>'Inschrijfformulier  '!J66</f>
        <v>Maak keuze ↓</v>
      </c>
      <c r="J46" s="197" t="str">
        <f>'Inschrijfformulier  '!K66</f>
        <v>-</v>
      </c>
      <c r="K46" s="197" t="str">
        <f>'Inschrijfformulier  '!L66</f>
        <v>Maak keuze ↓</v>
      </c>
      <c r="L46" s="197" t="str">
        <f>'Inschrijfformulier  '!M66</f>
        <v>Maak keuze ↓</v>
      </c>
      <c r="M46" s="197" t="str">
        <f>IF('Inschrijfformulier  '!N66="Ja","Waar",IF('Inschrijfformulier  '!N66="Nee","Onwaar","-"))</f>
        <v>-</v>
      </c>
      <c r="N46" s="197" t="str">
        <f>'Inschrijfformulier  '!O66</f>
        <v xml:space="preserve"> </v>
      </c>
      <c r="O46" s="197">
        <f>'Inschrijfformulier  '!P66</f>
        <v>0</v>
      </c>
      <c r="P46" s="197" t="str">
        <f>IF('Inschrijfformulier  '!Q66="Ja","Waar",IF('Inschrijfformulier  '!Q66="Nee","Onwaar","-"))</f>
        <v>-</v>
      </c>
      <c r="Q46" s="197" t="str">
        <f>'Inschrijfformulier  '!R66</f>
        <v xml:space="preserve"> </v>
      </c>
      <c r="R46" s="197">
        <f>'Inschrijfformulier  '!S66</f>
        <v>0</v>
      </c>
      <c r="S46" s="197" t="str">
        <f t="shared" si="0"/>
        <v>Maak keuze ↓</v>
      </c>
      <c r="T46" s="197" t="str">
        <f>'Inschrijfformulier  '!U66</f>
        <v xml:space="preserve"> -</v>
      </c>
    </row>
    <row r="47" spans="1:20" s="197" customFormat="1" x14ac:dyDescent="0.25">
      <c r="A47" s="197" t="e">
        <f>'Inschrijfformulier  '!B67</f>
        <v>#N/A</v>
      </c>
      <c r="B47" s="198">
        <f>'Inschrijfformulier  '!C67</f>
        <v>46</v>
      </c>
      <c r="C47" s="197">
        <f>'Inschrijfformulier  '!D67</f>
        <v>0</v>
      </c>
      <c r="D47" s="197">
        <f>'Inschrijfformulier  '!E67</f>
        <v>0</v>
      </c>
      <c r="E47" s="197" t="str">
        <f>'Inschrijfformulier  '!F67</f>
        <v xml:space="preserve"> ↓Maak keuze</v>
      </c>
      <c r="F47" s="225">
        <f>'Inschrijfformulier  '!G67</f>
        <v>0</v>
      </c>
      <c r="G47" s="197" t="str">
        <f>'Inschrijfformulier  '!H67</f>
        <v>-</v>
      </c>
      <c r="H47" s="197" t="str">
        <f>'Inschrijfformulier  '!I67</f>
        <v>-</v>
      </c>
      <c r="I47" s="197" t="str">
        <f>'Inschrijfformulier  '!J67</f>
        <v>Maak keuze ↓</v>
      </c>
      <c r="J47" s="197" t="str">
        <f>'Inschrijfformulier  '!K67</f>
        <v>-</v>
      </c>
      <c r="K47" s="197" t="str">
        <f>'Inschrijfformulier  '!L67</f>
        <v>Maak keuze ↓</v>
      </c>
      <c r="L47" s="197" t="str">
        <f>'Inschrijfformulier  '!M67</f>
        <v>Maak keuze ↓</v>
      </c>
      <c r="M47" s="197" t="str">
        <f>IF('Inschrijfformulier  '!N67="Ja","Waar",IF('Inschrijfformulier  '!N67="Nee","Onwaar","-"))</f>
        <v>-</v>
      </c>
      <c r="N47" s="197" t="str">
        <f>'Inschrijfformulier  '!O67</f>
        <v xml:space="preserve"> </v>
      </c>
      <c r="O47" s="197">
        <f>'Inschrijfformulier  '!P67</f>
        <v>0</v>
      </c>
      <c r="P47" s="197" t="str">
        <f>IF('Inschrijfformulier  '!Q67="Ja","Waar",IF('Inschrijfformulier  '!Q67="Nee","Onwaar","-"))</f>
        <v>-</v>
      </c>
      <c r="Q47" s="197" t="str">
        <f>'Inschrijfformulier  '!R67</f>
        <v xml:space="preserve"> </v>
      </c>
      <c r="R47" s="197">
        <f>'Inschrijfformulier  '!S67</f>
        <v>0</v>
      </c>
      <c r="S47" s="197" t="str">
        <f t="shared" si="0"/>
        <v>Maak keuze ↓</v>
      </c>
      <c r="T47" s="197" t="str">
        <f>'Inschrijfformulier  '!U67</f>
        <v xml:space="preserve"> -</v>
      </c>
    </row>
    <row r="48" spans="1:20" s="197" customFormat="1" x14ac:dyDescent="0.25">
      <c r="A48" s="197" t="e">
        <f>'Inschrijfformulier  '!B68</f>
        <v>#N/A</v>
      </c>
      <c r="B48" s="198">
        <f>'Inschrijfformulier  '!C68</f>
        <v>47</v>
      </c>
      <c r="C48" s="197">
        <f>'Inschrijfformulier  '!D68</f>
        <v>0</v>
      </c>
      <c r="D48" s="197">
        <f>'Inschrijfformulier  '!E68</f>
        <v>0</v>
      </c>
      <c r="E48" s="197" t="str">
        <f>'Inschrijfformulier  '!F68</f>
        <v xml:space="preserve"> ↓Maak keuze</v>
      </c>
      <c r="F48" s="225">
        <f>'Inschrijfformulier  '!G68</f>
        <v>0</v>
      </c>
      <c r="G48" s="197" t="str">
        <f>'Inschrijfformulier  '!H68</f>
        <v>-</v>
      </c>
      <c r="H48" s="197" t="str">
        <f>'Inschrijfformulier  '!I68</f>
        <v>-</v>
      </c>
      <c r="I48" s="197" t="str">
        <f>'Inschrijfformulier  '!J68</f>
        <v>Maak keuze ↓</v>
      </c>
      <c r="J48" s="197" t="str">
        <f>'Inschrijfformulier  '!K68</f>
        <v>-</v>
      </c>
      <c r="K48" s="197" t="str">
        <f>'Inschrijfformulier  '!L68</f>
        <v>Maak keuze ↓</v>
      </c>
      <c r="L48" s="197" t="str">
        <f>'Inschrijfformulier  '!M68</f>
        <v>Maak keuze ↓</v>
      </c>
      <c r="M48" s="197" t="str">
        <f>IF('Inschrijfformulier  '!N68="Ja","Waar",IF('Inschrijfformulier  '!N68="Nee","Onwaar","-"))</f>
        <v>-</v>
      </c>
      <c r="N48" s="197" t="str">
        <f>'Inschrijfformulier  '!O68</f>
        <v xml:space="preserve"> </v>
      </c>
      <c r="O48" s="197">
        <f>'Inschrijfformulier  '!P68</f>
        <v>0</v>
      </c>
      <c r="P48" s="197" t="str">
        <f>IF('Inschrijfformulier  '!Q68="Ja","Waar",IF('Inschrijfformulier  '!Q68="Nee","Onwaar","-"))</f>
        <v>-</v>
      </c>
      <c r="Q48" s="197" t="str">
        <f>'Inschrijfformulier  '!R68</f>
        <v xml:space="preserve"> </v>
      </c>
      <c r="R48" s="197">
        <f>'Inschrijfformulier  '!S68</f>
        <v>0</v>
      </c>
      <c r="S48" s="197" t="str">
        <f t="shared" si="0"/>
        <v>Maak keuze ↓</v>
      </c>
      <c r="T48" s="197" t="str">
        <f>'Inschrijfformulier  '!U68</f>
        <v xml:space="preserve"> -</v>
      </c>
    </row>
    <row r="49" spans="1:20" s="197" customFormat="1" x14ac:dyDescent="0.25">
      <c r="A49" s="197" t="e">
        <f>'Inschrijfformulier  '!B69</f>
        <v>#N/A</v>
      </c>
      <c r="B49" s="198">
        <f>'Inschrijfformulier  '!C69</f>
        <v>48</v>
      </c>
      <c r="C49" s="197">
        <f>'Inschrijfformulier  '!D69</f>
        <v>0</v>
      </c>
      <c r="D49" s="197">
        <f>'Inschrijfformulier  '!E69</f>
        <v>0</v>
      </c>
      <c r="E49" s="197" t="str">
        <f>'Inschrijfformulier  '!F69</f>
        <v xml:space="preserve"> ↓Maak keuze</v>
      </c>
      <c r="F49" s="225">
        <f>'Inschrijfformulier  '!G69</f>
        <v>0</v>
      </c>
      <c r="G49" s="197" t="str">
        <f>'Inschrijfformulier  '!H69</f>
        <v>-</v>
      </c>
      <c r="H49" s="197" t="str">
        <f>'Inschrijfformulier  '!I69</f>
        <v>-</v>
      </c>
      <c r="I49" s="197" t="str">
        <f>'Inschrijfformulier  '!J69</f>
        <v>Maak keuze ↓</v>
      </c>
      <c r="J49" s="197" t="str">
        <f>'Inschrijfformulier  '!K69</f>
        <v>-</v>
      </c>
      <c r="K49" s="197" t="str">
        <f>'Inschrijfformulier  '!L69</f>
        <v>Maak keuze ↓</v>
      </c>
      <c r="L49" s="197" t="str">
        <f>'Inschrijfformulier  '!M69</f>
        <v>Maak keuze ↓</v>
      </c>
      <c r="M49" s="197" t="str">
        <f>IF('Inschrijfformulier  '!N69="Ja","Waar",IF('Inschrijfformulier  '!N69="Nee","Onwaar","-"))</f>
        <v>-</v>
      </c>
      <c r="N49" s="197" t="str">
        <f>'Inschrijfformulier  '!O69</f>
        <v xml:space="preserve"> </v>
      </c>
      <c r="O49" s="197">
        <f>'Inschrijfformulier  '!P69</f>
        <v>0</v>
      </c>
      <c r="P49" s="197" t="str">
        <f>IF('Inschrijfformulier  '!Q69="Ja","Waar",IF('Inschrijfformulier  '!Q69="Nee","Onwaar","-"))</f>
        <v>-</v>
      </c>
      <c r="Q49" s="197" t="str">
        <f>'Inschrijfformulier  '!R69</f>
        <v xml:space="preserve"> </v>
      </c>
      <c r="R49" s="197">
        <f>'Inschrijfformulier  '!S69</f>
        <v>0</v>
      </c>
      <c r="S49" s="197" t="str">
        <f t="shared" si="0"/>
        <v>Maak keuze ↓</v>
      </c>
      <c r="T49" s="197" t="str">
        <f>'Inschrijfformulier  '!U69</f>
        <v xml:space="preserve"> -</v>
      </c>
    </row>
    <row r="50" spans="1:20" s="197" customFormat="1" x14ac:dyDescent="0.25">
      <c r="A50" s="197" t="e">
        <f>'Inschrijfformulier  '!B70</f>
        <v>#N/A</v>
      </c>
      <c r="B50" s="198">
        <f>'Inschrijfformulier  '!C70</f>
        <v>49</v>
      </c>
      <c r="C50" s="197">
        <f>'Inschrijfformulier  '!D70</f>
        <v>0</v>
      </c>
      <c r="D50" s="197">
        <f>'Inschrijfformulier  '!E70</f>
        <v>0</v>
      </c>
      <c r="E50" s="197" t="str">
        <f>'Inschrijfformulier  '!F70</f>
        <v xml:space="preserve"> ↓Maak keuze</v>
      </c>
      <c r="F50" s="225">
        <f>'Inschrijfformulier  '!G70</f>
        <v>0</v>
      </c>
      <c r="G50" s="197" t="str">
        <f>'Inschrijfformulier  '!H70</f>
        <v>-</v>
      </c>
      <c r="H50" s="197" t="str">
        <f>'Inschrijfformulier  '!I70</f>
        <v>-</v>
      </c>
      <c r="I50" s="197" t="str">
        <f>'Inschrijfformulier  '!J70</f>
        <v>Maak keuze ↓</v>
      </c>
      <c r="J50" s="197" t="str">
        <f>'Inschrijfformulier  '!K70</f>
        <v>-</v>
      </c>
      <c r="K50" s="197" t="str">
        <f>'Inschrijfformulier  '!L70</f>
        <v>Maak keuze ↓</v>
      </c>
      <c r="L50" s="197" t="str">
        <f>'Inschrijfformulier  '!M70</f>
        <v>Maak keuze ↓</v>
      </c>
      <c r="M50" s="197" t="str">
        <f>IF('Inschrijfformulier  '!N70="Ja","Waar",IF('Inschrijfformulier  '!N70="Nee","Onwaar","-"))</f>
        <v>-</v>
      </c>
      <c r="N50" s="197" t="str">
        <f>'Inschrijfformulier  '!O70</f>
        <v xml:space="preserve"> </v>
      </c>
      <c r="O50" s="197">
        <f>'Inschrijfformulier  '!P70</f>
        <v>0</v>
      </c>
      <c r="P50" s="197" t="str">
        <f>IF('Inschrijfformulier  '!Q70="Ja","Waar",IF('Inschrijfformulier  '!Q70="Nee","Onwaar","-"))</f>
        <v>-</v>
      </c>
      <c r="Q50" s="197" t="str">
        <f>'Inschrijfformulier  '!R70</f>
        <v xml:space="preserve"> </v>
      </c>
      <c r="R50" s="197">
        <f>'Inschrijfformulier  '!S70</f>
        <v>0</v>
      </c>
      <c r="S50" s="197" t="str">
        <f t="shared" si="0"/>
        <v>Maak keuze ↓</v>
      </c>
      <c r="T50" s="197" t="str">
        <f>'Inschrijfformulier  '!U70</f>
        <v xml:space="preserve"> -</v>
      </c>
    </row>
    <row r="51" spans="1:20" s="197" customFormat="1" x14ac:dyDescent="0.25">
      <c r="A51" s="197" t="e">
        <f>'Inschrijfformulier  '!B71</f>
        <v>#N/A</v>
      </c>
      <c r="B51" s="198">
        <f>'Inschrijfformulier  '!C71</f>
        <v>50</v>
      </c>
      <c r="C51" s="197">
        <f>'Inschrijfformulier  '!D71</f>
        <v>0</v>
      </c>
      <c r="D51" s="197">
        <f>'Inschrijfformulier  '!E71</f>
        <v>0</v>
      </c>
      <c r="E51" s="197" t="str">
        <f>'Inschrijfformulier  '!F71</f>
        <v xml:space="preserve"> ↓Maak keuze</v>
      </c>
      <c r="F51" s="225">
        <f>'Inschrijfformulier  '!G71</f>
        <v>0</v>
      </c>
      <c r="G51" s="197" t="str">
        <f>'Inschrijfformulier  '!H71</f>
        <v>-</v>
      </c>
      <c r="H51" s="197" t="str">
        <f>'Inschrijfformulier  '!I71</f>
        <v>-</v>
      </c>
      <c r="I51" s="197" t="str">
        <f>'Inschrijfformulier  '!J71</f>
        <v>Maak keuze ↓</v>
      </c>
      <c r="J51" s="197" t="str">
        <f>'Inschrijfformulier  '!K71</f>
        <v>-</v>
      </c>
      <c r="K51" s="197" t="str">
        <f>'Inschrijfformulier  '!L71</f>
        <v>Maak keuze ↓</v>
      </c>
      <c r="L51" s="197" t="str">
        <f>'Inschrijfformulier  '!M71</f>
        <v>Maak keuze ↓</v>
      </c>
      <c r="M51" s="197" t="str">
        <f>IF('Inschrijfformulier  '!N71="Ja","Waar",IF('Inschrijfformulier  '!N71="Nee","Onwaar","-"))</f>
        <v>-</v>
      </c>
      <c r="N51" s="197" t="str">
        <f>'Inschrijfformulier  '!O71</f>
        <v xml:space="preserve"> </v>
      </c>
      <c r="O51" s="197">
        <f>'Inschrijfformulier  '!P71</f>
        <v>0</v>
      </c>
      <c r="P51" s="197" t="str">
        <f>IF('Inschrijfformulier  '!Q71="Ja","Waar",IF('Inschrijfformulier  '!Q71="Nee","Onwaar","-"))</f>
        <v>-</v>
      </c>
      <c r="Q51" s="197" t="str">
        <f>'Inschrijfformulier  '!R71</f>
        <v xml:space="preserve"> </v>
      </c>
      <c r="R51" s="197">
        <f>'Inschrijfformulier  '!S71</f>
        <v>0</v>
      </c>
      <c r="S51" s="197" t="str">
        <f t="shared" si="0"/>
        <v>Maak keuze ↓</v>
      </c>
      <c r="T51" s="197" t="str">
        <f>'Inschrijfformulier  '!U71</f>
        <v xml:space="preserve"> -</v>
      </c>
    </row>
  </sheetData>
  <sheetProtection password="C296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0070C0"/>
  </sheetPr>
  <dimension ref="A1:W52"/>
  <sheetViews>
    <sheetView showGridLines="0" workbookViewId="0"/>
  </sheetViews>
  <sheetFormatPr defaultColWidth="6.28515625" defaultRowHeight="15" x14ac:dyDescent="0.25"/>
  <cols>
    <col min="1" max="1" width="9.42578125" style="197" customWidth="1"/>
    <col min="2" max="2" width="13.42578125" style="197" bestFit="1" customWidth="1"/>
    <col min="3" max="3" width="10.42578125" style="197" bestFit="1" customWidth="1"/>
    <col min="4" max="4" width="11.7109375" style="197" bestFit="1" customWidth="1"/>
    <col min="5" max="5" width="8.28515625" style="224" bestFit="1" customWidth="1"/>
    <col min="6" max="6" width="15" style="197" bestFit="1" customWidth="1"/>
    <col min="7" max="7" width="7.85546875" style="197" bestFit="1" customWidth="1"/>
    <col min="8" max="8" width="12" style="197" bestFit="1" customWidth="1"/>
    <col min="9" max="9" width="9" style="197" bestFit="1" customWidth="1"/>
    <col min="10" max="10" width="8.7109375" style="197" bestFit="1" customWidth="1"/>
    <col min="11" max="11" width="9.42578125" style="197" bestFit="1" customWidth="1"/>
    <col min="12" max="12" width="11.42578125" style="197" customWidth="1"/>
    <col min="13" max="13" width="4.5703125" style="197" bestFit="1" customWidth="1"/>
    <col min="14" max="14" width="14.28515625" style="197" bestFit="1" customWidth="1"/>
    <col min="15" max="15" width="10.85546875" style="197" bestFit="1" customWidth="1"/>
    <col min="16" max="16" width="7.85546875" style="197" bestFit="1" customWidth="1"/>
    <col min="17" max="17" width="13.5703125" style="197" bestFit="1" customWidth="1"/>
    <col min="18" max="18" width="14.28515625" style="197" bestFit="1" customWidth="1"/>
    <col min="19" max="19" width="26.85546875" style="197" bestFit="1" customWidth="1"/>
    <col min="20" max="20" width="12" style="197" bestFit="1" customWidth="1"/>
    <col min="21" max="21" width="8.5703125" style="197" bestFit="1" customWidth="1"/>
    <col min="22" max="22" width="8.85546875" style="197" bestFit="1" customWidth="1"/>
    <col min="23" max="24" width="9.42578125" style="197" bestFit="1" customWidth="1"/>
    <col min="25" max="16384" width="6.28515625" style="197"/>
  </cols>
  <sheetData>
    <row r="1" spans="1:23" s="197" customFormat="1" x14ac:dyDescent="0.25">
      <c r="A1" s="220" t="s">
        <v>0</v>
      </c>
      <c r="B1" s="220" t="s">
        <v>1</v>
      </c>
      <c r="C1" s="220" t="s">
        <v>2</v>
      </c>
      <c r="D1" s="220" t="s">
        <v>3</v>
      </c>
      <c r="E1" s="221" t="s">
        <v>4</v>
      </c>
      <c r="F1" s="220" t="s">
        <v>5</v>
      </c>
      <c r="G1" s="220" t="s">
        <v>6</v>
      </c>
      <c r="H1" s="220" t="s">
        <v>7</v>
      </c>
      <c r="I1" s="220" t="s">
        <v>8</v>
      </c>
      <c r="J1" s="220" t="s">
        <v>9</v>
      </c>
      <c r="K1" s="220" t="s">
        <v>10</v>
      </c>
      <c r="L1" s="220" t="s">
        <v>11</v>
      </c>
      <c r="M1" s="220" t="s">
        <v>12</v>
      </c>
      <c r="N1" s="220" t="s">
        <v>13</v>
      </c>
      <c r="O1" s="220" t="s">
        <v>14</v>
      </c>
      <c r="P1" s="220" t="s">
        <v>15</v>
      </c>
      <c r="Q1" s="220" t="s">
        <v>16</v>
      </c>
      <c r="R1" s="220" t="s">
        <v>17</v>
      </c>
      <c r="S1" s="220" t="s">
        <v>18</v>
      </c>
      <c r="T1" s="220" t="s">
        <v>19</v>
      </c>
      <c r="U1" s="222" t="s">
        <v>150</v>
      </c>
      <c r="V1" s="222" t="s">
        <v>12</v>
      </c>
      <c r="W1" s="220" t="s">
        <v>15</v>
      </c>
    </row>
    <row r="2" spans="1:23" s="197" customFormat="1" x14ac:dyDescent="0.25">
      <c r="A2" s="220"/>
      <c r="B2" s="220"/>
      <c r="C2" s="220"/>
      <c r="D2" s="220"/>
      <c r="E2" s="221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2"/>
      <c r="V2" s="222"/>
      <c r="W2" s="220"/>
    </row>
    <row r="3" spans="1:23" s="197" customFormat="1" x14ac:dyDescent="0.25">
      <c r="A3" s="198" t="e">
        <f>'Inschrijfformulier  '!$B22</f>
        <v>#N/A</v>
      </c>
      <c r="B3" s="223" t="str">
        <f>'Inschrijfformulier  '!$C22</f>
        <v>01</v>
      </c>
      <c r="C3" s="197">
        <f>'Inschrijfformulier  '!$D22</f>
        <v>0</v>
      </c>
      <c r="D3" s="197">
        <f>'Inschrijfformulier  '!$E22</f>
        <v>0</v>
      </c>
      <c r="E3" s="224" t="str">
        <f>IFERROR(VLOOKUP('Inschrijfformulier  '!$F22,'Poule berekening'!$G$7:$H$8,2,FALSE)," ")</f>
        <v xml:space="preserve"> </v>
      </c>
      <c r="F3" s="225"/>
      <c r="G3" s="222"/>
      <c r="H3" s="197" t="str">
        <f>IFERROR(VLOOKUP('Inschrijfformulier  '!$I22,'Poule berekening'!$G$3:$H$5,2,FALSE)," ")</f>
        <v xml:space="preserve"> </v>
      </c>
      <c r="I3" s="226" t="str">
        <f>IFERROR(VLOOKUP('Inschrijfformulier  '!$J22,'Poule berekening'!$G$10:$H$24,2,FALSE)," ")</f>
        <v xml:space="preserve"> </v>
      </c>
      <c r="J3" s="197" t="str">
        <f>IFERROR(VLOOKUP('Inschrijfformulier  '!$K22,'Poule berekening'!$G$25:$H$27,2,FALSE)," ")</f>
        <v xml:space="preserve"> </v>
      </c>
      <c r="K3" s="197" t="str">
        <f>IFERROR(VLOOKUP('Inschrijfformulier  '!$W22,'Poule berekening'!$AG:$AI,3,FALSE)," ")</f>
        <v xml:space="preserve"> </v>
      </c>
      <c r="L3" s="197" t="str">
        <f>IFERROR(VLOOKUP('Inschrijfformulier  '!$M22,'Poule berekening'!$J$3:$K$128,2,FALSE)," ")</f>
        <v xml:space="preserve"> </v>
      </c>
      <c r="M3" s="227" t="str">
        <f>'Inschrijfformulier  '!N22</f>
        <v>Maak keuze ↓</v>
      </c>
      <c r="N3" s="197" t="str">
        <f>IF($M3="Ja",VLOOKUP($V3,'Poule berekening'!$A$3:$B$49,2,FALSE)," ")</f>
        <v xml:space="preserve"> </v>
      </c>
      <c r="P3" s="197" t="str">
        <f>'Inschrijfformulier  '!$Q22</f>
        <v>Maak keuze ↓</v>
      </c>
      <c r="Q3" s="197" t="str">
        <f>IF($P3="Ja",VLOOKUP($W3,'Poule berekening'!$D$3:$E$405,2,FALSE)," ")</f>
        <v xml:space="preserve"> </v>
      </c>
      <c r="S3" s="197" t="str">
        <f>'Inschrijfformulier  '!$T22</f>
        <v>Maak keuze ↓</v>
      </c>
      <c r="T3" s="228" t="str">
        <f>'Inschrijfformulier  '!$U22</f>
        <v xml:space="preserve"> -</v>
      </c>
      <c r="U3" s="222">
        <f>SUM($E3:$J3)</f>
        <v>0</v>
      </c>
      <c r="V3" s="222">
        <f>ROUNDDOWN($U3,-2)</f>
        <v>0</v>
      </c>
      <c r="W3" s="197" t="b">
        <f>IF(H3=30000,U3-I3+K3,IF(H3=10000,U3-I3+K3,IF(H3=20000,U3-I3+K3)))</f>
        <v>0</v>
      </c>
    </row>
    <row r="4" spans="1:23" s="197" customFormat="1" x14ac:dyDescent="0.25">
      <c r="A4" s="198" t="e">
        <f>'Inschrijfformulier  '!$B23</f>
        <v>#N/A</v>
      </c>
      <c r="B4" s="223" t="str">
        <f>'Inschrijfformulier  '!$C23</f>
        <v>02</v>
      </c>
      <c r="C4" s="197">
        <f>'Inschrijfformulier  '!$D23</f>
        <v>0</v>
      </c>
      <c r="D4" s="197">
        <f>'Inschrijfformulier  '!$E23</f>
        <v>0</v>
      </c>
      <c r="E4" s="224" t="str">
        <f>IFERROR(VLOOKUP('Inschrijfformulier  '!$F23,'Poule berekening'!$G$7:$H$8,2,FALSE)," ")</f>
        <v xml:space="preserve"> </v>
      </c>
      <c r="F4" s="225"/>
      <c r="G4" s="222"/>
      <c r="H4" s="197" t="str">
        <f>IFERROR(VLOOKUP('Inschrijfformulier  '!$I23,'Poule berekening'!$G$3:$H$5,2,FALSE)," ")</f>
        <v xml:space="preserve"> </v>
      </c>
      <c r="I4" s="226" t="str">
        <f>IFERROR(VLOOKUP('Inschrijfformulier  '!$J23,'Poule berekening'!$G$10:$H$24,2,FALSE)," ")</f>
        <v xml:space="preserve"> </v>
      </c>
      <c r="J4" s="197" t="str">
        <f>IFERROR(VLOOKUP('Inschrijfformulier  '!$K23,'Poule berekening'!$G$25:$H$27,2,FALSE)," ")</f>
        <v xml:space="preserve"> </v>
      </c>
      <c r="K4" s="197" t="str">
        <f>IFERROR(VLOOKUP('Inschrijfformulier  '!$W23,'Poule berekening'!$AG:$AI,3,FALSE)," ")</f>
        <v xml:space="preserve"> </v>
      </c>
      <c r="L4" s="197" t="str">
        <f>IFERROR(VLOOKUP('Inschrijfformulier  '!$M23,'Poule berekening'!$J$3:$K$128,2,FALSE)," ")</f>
        <v xml:space="preserve"> </v>
      </c>
      <c r="M4" s="227" t="str">
        <f>'Inschrijfformulier  '!N23</f>
        <v>Maak keuze ↓</v>
      </c>
      <c r="N4" s="197" t="str">
        <f>IF($M4="Ja",VLOOKUP($V4,'Poule berekening'!$A$3:$B$49,2,FALSE)," ")</f>
        <v xml:space="preserve"> </v>
      </c>
      <c r="P4" s="197" t="str">
        <f>'Inschrijfformulier  '!$Q23</f>
        <v>Maak keuze ↓</v>
      </c>
      <c r="Q4" s="197" t="str">
        <f>IF($P4="Ja",VLOOKUP($W4,'Poule berekening'!$D$3:$E$405,2,FALSE)," ")</f>
        <v xml:space="preserve"> </v>
      </c>
      <c r="S4" s="197" t="str">
        <f>'Inschrijfformulier  '!T23</f>
        <v>Maak keuze ↓</v>
      </c>
      <c r="T4" s="228" t="str">
        <f>'Inschrijfformulier  '!$U23</f>
        <v xml:space="preserve"> -</v>
      </c>
      <c r="U4" s="222">
        <f t="shared" ref="U4:U52" si="0">SUM($E4:$J4)</f>
        <v>0</v>
      </c>
      <c r="V4" s="222">
        <f t="shared" ref="V4:V52" si="1">ROUNDDOWN($U4,-2)</f>
        <v>0</v>
      </c>
      <c r="W4" s="197" t="b">
        <f>IF(H4=30000,U4-I4+K4,IF(H4=10000,U4-I4+K4,IF(H4=20000,U4-I4+K4)))</f>
        <v>0</v>
      </c>
    </row>
    <row r="5" spans="1:23" s="197" customFormat="1" x14ac:dyDescent="0.25">
      <c r="A5" s="198" t="e">
        <f>'Inschrijfformulier  '!$B24</f>
        <v>#N/A</v>
      </c>
      <c r="B5" s="223" t="str">
        <f>'Inschrijfformulier  '!$C24</f>
        <v>03</v>
      </c>
      <c r="C5" s="197">
        <f>'Inschrijfformulier  '!$D24</f>
        <v>0</v>
      </c>
      <c r="D5" s="197">
        <f>'Inschrijfformulier  '!$E24</f>
        <v>0</v>
      </c>
      <c r="E5" s="224" t="str">
        <f>IFERROR(VLOOKUP('Inschrijfformulier  '!$F24,'Poule berekening'!$G$7:$H$8,2,FALSE)," ")</f>
        <v xml:space="preserve"> </v>
      </c>
      <c r="F5" s="225"/>
      <c r="G5" s="222"/>
      <c r="H5" s="197" t="str">
        <f>IFERROR(VLOOKUP('Inschrijfformulier  '!$I24,'Poule berekening'!$G$3:$H$5,2,FALSE)," ")</f>
        <v xml:space="preserve"> </v>
      </c>
      <c r="I5" s="226" t="str">
        <f>IFERROR(VLOOKUP('Inschrijfformulier  '!$J24,'Poule berekening'!$G$10:$H$24,2,FALSE)," ")</f>
        <v xml:space="preserve"> </v>
      </c>
      <c r="J5" s="197" t="str">
        <f>IFERROR(VLOOKUP('Inschrijfformulier  '!$K24,'Poule berekening'!$G$25:$H$27,2,FALSE)," ")</f>
        <v xml:space="preserve"> </v>
      </c>
      <c r="K5" s="197" t="str">
        <f>IFERROR(VLOOKUP('Inschrijfformulier  '!$W24,'Poule berekening'!$AG:$AI,3,FALSE)," ")</f>
        <v xml:space="preserve"> </v>
      </c>
      <c r="L5" s="197" t="str">
        <f>IFERROR(VLOOKUP('Inschrijfformulier  '!$M24,'Poule berekening'!$J$3:$K$128,2,FALSE)," ")</f>
        <v xml:space="preserve"> </v>
      </c>
      <c r="M5" s="227" t="str">
        <f>'Inschrijfformulier  '!N24</f>
        <v>Maak keuze ↓</v>
      </c>
      <c r="N5" s="197" t="str">
        <f>IF($M5="Ja",VLOOKUP($V5,'Poule berekening'!$A$3:$B$49,2,FALSE)," ")</f>
        <v xml:space="preserve"> </v>
      </c>
      <c r="P5" s="197" t="str">
        <f>'Inschrijfformulier  '!$Q24</f>
        <v>Maak keuze ↓</v>
      </c>
      <c r="Q5" s="197" t="str">
        <f>IF($P5="Ja",VLOOKUP($W5,'Poule berekening'!$D$3:$E$405,2,FALSE)," ")</f>
        <v xml:space="preserve"> </v>
      </c>
      <c r="S5" s="197" t="str">
        <f>'Inschrijfformulier  '!T24</f>
        <v>Maak keuze ↓</v>
      </c>
      <c r="T5" s="228" t="str">
        <f>'Inschrijfformulier  '!$U24</f>
        <v xml:space="preserve"> -</v>
      </c>
      <c r="U5" s="222">
        <f t="shared" si="0"/>
        <v>0</v>
      </c>
      <c r="V5" s="222">
        <f t="shared" si="1"/>
        <v>0</v>
      </c>
      <c r="W5" s="197" t="b">
        <f t="shared" ref="W5:W52" si="2">IF(H5=30000,U5-I5+K5,IF(H5=10000,U5-I5+K5,IF(H5=20000,U5-I5+K5)))</f>
        <v>0</v>
      </c>
    </row>
    <row r="6" spans="1:23" s="197" customFormat="1" x14ac:dyDescent="0.25">
      <c r="A6" s="198" t="e">
        <f>'Inschrijfformulier  '!$B25</f>
        <v>#N/A</v>
      </c>
      <c r="B6" s="223" t="str">
        <f>'Inschrijfformulier  '!$C25</f>
        <v>04</v>
      </c>
      <c r="C6" s="197">
        <f>'Inschrijfformulier  '!$D25</f>
        <v>0</v>
      </c>
      <c r="D6" s="197">
        <f>'Inschrijfformulier  '!$E25</f>
        <v>0</v>
      </c>
      <c r="E6" s="224" t="str">
        <f>IFERROR(VLOOKUP('Inschrijfformulier  '!$F25,'Poule berekening'!$G$7:$H$8,2,FALSE)," ")</f>
        <v xml:space="preserve"> </v>
      </c>
      <c r="F6" s="225"/>
      <c r="G6" s="222"/>
      <c r="H6" s="197" t="str">
        <f>IFERROR(VLOOKUP('Inschrijfformulier  '!$I25,'Poule berekening'!$G$3:$H$5,2,FALSE)," ")</f>
        <v xml:space="preserve"> </v>
      </c>
      <c r="I6" s="226" t="str">
        <f>IFERROR(VLOOKUP('Inschrijfformulier  '!$J25,'Poule berekening'!$G$10:$H$24,2,FALSE)," ")</f>
        <v xml:space="preserve"> </v>
      </c>
      <c r="J6" s="197" t="str">
        <f>IFERROR(VLOOKUP('Inschrijfformulier  '!$K25,'Poule berekening'!$G$25:$H$27,2,FALSE)," ")</f>
        <v xml:space="preserve"> </v>
      </c>
      <c r="K6" s="197" t="str">
        <f>IFERROR(VLOOKUP('Inschrijfformulier  '!$W25,'Poule berekening'!$AG:$AI,3,FALSE)," ")</f>
        <v xml:space="preserve"> </v>
      </c>
      <c r="L6" s="197" t="str">
        <f>IFERROR(VLOOKUP('Inschrijfformulier  '!$M25,'Poule berekening'!$J$3:$K$128,2,FALSE)," ")</f>
        <v xml:space="preserve"> </v>
      </c>
      <c r="M6" s="227" t="str">
        <f>'Inschrijfformulier  '!N25</f>
        <v>Maak keuze ↓</v>
      </c>
      <c r="N6" s="197" t="str">
        <f>IF($M6="Ja",VLOOKUP($V6,'Poule berekening'!$A$3:$B$49,2,FALSE)," ")</f>
        <v xml:space="preserve"> </v>
      </c>
      <c r="P6" s="197" t="str">
        <f>'Inschrijfformulier  '!$Q25</f>
        <v>Maak keuze ↓</v>
      </c>
      <c r="Q6" s="197" t="str">
        <f>IF($P6="Ja",VLOOKUP($W6,'Poule berekening'!$D$3:$E$405,2,FALSE)," ")</f>
        <v xml:space="preserve"> </v>
      </c>
      <c r="S6" s="197" t="str">
        <f>'Inschrijfformulier  '!T25</f>
        <v>Maak keuze ↓</v>
      </c>
      <c r="T6" s="228" t="str">
        <f>'Inschrijfformulier  '!$U25</f>
        <v xml:space="preserve"> -</v>
      </c>
      <c r="U6" s="222">
        <f t="shared" si="0"/>
        <v>0</v>
      </c>
      <c r="V6" s="222">
        <f t="shared" si="1"/>
        <v>0</v>
      </c>
      <c r="W6" s="197" t="b">
        <f t="shared" si="2"/>
        <v>0</v>
      </c>
    </row>
    <row r="7" spans="1:23" s="197" customFormat="1" x14ac:dyDescent="0.25">
      <c r="A7" s="198" t="e">
        <f>'Inschrijfformulier  '!$B26</f>
        <v>#N/A</v>
      </c>
      <c r="B7" s="223" t="str">
        <f>'Inschrijfformulier  '!$C26</f>
        <v>05</v>
      </c>
      <c r="C7" s="197">
        <f>'Inschrijfformulier  '!$D26</f>
        <v>0</v>
      </c>
      <c r="D7" s="197">
        <f>'Inschrijfformulier  '!$E26</f>
        <v>0</v>
      </c>
      <c r="E7" s="224" t="str">
        <f>IFERROR(VLOOKUP('Inschrijfformulier  '!$F26,'Poule berekening'!$G$7:$H$8,2,FALSE)," ")</f>
        <v xml:space="preserve"> </v>
      </c>
      <c r="F7" s="225"/>
      <c r="G7" s="222"/>
      <c r="H7" s="197" t="str">
        <f>IFERROR(VLOOKUP('Inschrijfformulier  '!$I26,'Poule berekening'!$G$3:$H$5,2,FALSE)," ")</f>
        <v xml:space="preserve"> </v>
      </c>
      <c r="I7" s="226" t="str">
        <f>IFERROR(VLOOKUP('Inschrijfformulier  '!$J26,'Poule berekening'!$G$10:$H$24,2,FALSE)," ")</f>
        <v xml:space="preserve"> </v>
      </c>
      <c r="J7" s="197" t="str">
        <f>IFERROR(VLOOKUP('Inschrijfformulier  '!$K26,'Poule berekening'!$G$25:$H$27,2,FALSE)," ")</f>
        <v xml:space="preserve"> </v>
      </c>
      <c r="K7" s="197" t="str">
        <f>IFERROR(VLOOKUP('Inschrijfformulier  '!$W26,'Poule berekening'!$AG:$AI,3,FALSE)," ")</f>
        <v xml:space="preserve"> </v>
      </c>
      <c r="L7" s="197" t="str">
        <f>IFERROR(VLOOKUP('Inschrijfformulier  '!$M26,'Poule berekening'!$J$3:$K$128,2,FALSE)," ")</f>
        <v xml:space="preserve"> </v>
      </c>
      <c r="M7" s="227" t="str">
        <f>'Inschrijfformulier  '!N26</f>
        <v>Maak keuze ↓</v>
      </c>
      <c r="N7" s="197" t="str">
        <f>IF($M7="Ja",VLOOKUP($V7,'Poule berekening'!$A$3:$B$49,2,FALSE)," ")</f>
        <v xml:space="preserve"> </v>
      </c>
      <c r="P7" s="197" t="str">
        <f>'Inschrijfformulier  '!$Q26</f>
        <v>Maak keuze ↓</v>
      </c>
      <c r="Q7" s="197" t="str">
        <f>IF($P7="Ja",VLOOKUP($W7,'Poule berekening'!$D$3:$E$405,2,FALSE)," ")</f>
        <v xml:space="preserve"> </v>
      </c>
      <c r="S7" s="197" t="str">
        <f>'Inschrijfformulier  '!T26</f>
        <v>Maak keuze ↓</v>
      </c>
      <c r="T7" s="228" t="str">
        <f>'Inschrijfformulier  '!$U26</f>
        <v xml:space="preserve"> -</v>
      </c>
      <c r="U7" s="222">
        <f t="shared" si="0"/>
        <v>0</v>
      </c>
      <c r="V7" s="222">
        <f t="shared" si="1"/>
        <v>0</v>
      </c>
      <c r="W7" s="197" t="b">
        <f t="shared" si="2"/>
        <v>0</v>
      </c>
    </row>
    <row r="8" spans="1:23" s="197" customFormat="1" x14ac:dyDescent="0.25">
      <c r="A8" s="198" t="e">
        <f>'Inschrijfformulier  '!$B27</f>
        <v>#N/A</v>
      </c>
      <c r="B8" s="223" t="str">
        <f>'Inschrijfformulier  '!$C27</f>
        <v>06</v>
      </c>
      <c r="C8" s="197">
        <f>'Inschrijfformulier  '!$D27</f>
        <v>0</v>
      </c>
      <c r="D8" s="197">
        <f>'Inschrijfformulier  '!$E27</f>
        <v>0</v>
      </c>
      <c r="E8" s="224" t="str">
        <f>IFERROR(VLOOKUP('Inschrijfformulier  '!$F27,'Poule berekening'!$G$7:$H$8,2,FALSE)," ")</f>
        <v xml:space="preserve"> </v>
      </c>
      <c r="F8" s="225"/>
      <c r="G8" s="222"/>
      <c r="H8" s="197" t="str">
        <f>IFERROR(VLOOKUP('Inschrijfformulier  '!$I27,'Poule berekening'!$G$3:$H$5,2,FALSE)," ")</f>
        <v xml:space="preserve"> </v>
      </c>
      <c r="I8" s="226" t="str">
        <f>IFERROR(VLOOKUP('Inschrijfformulier  '!$J27,'Poule berekening'!$G$10:$H$24,2,FALSE)," ")</f>
        <v xml:space="preserve"> </v>
      </c>
      <c r="J8" s="197" t="str">
        <f>IFERROR(VLOOKUP('Inschrijfformulier  '!$K27,'Poule berekening'!$G$25:$H$27,2,FALSE)," ")</f>
        <v xml:space="preserve"> </v>
      </c>
      <c r="K8" s="197" t="str">
        <f>IFERROR(VLOOKUP('Inschrijfformulier  '!$W27,'Poule berekening'!$AG:$AI,3,FALSE)," ")</f>
        <v xml:space="preserve"> </v>
      </c>
      <c r="L8" s="197" t="str">
        <f>IFERROR(VLOOKUP('Inschrijfformulier  '!$M27,'Poule berekening'!$J$3:$K$128,2,FALSE)," ")</f>
        <v xml:space="preserve"> </v>
      </c>
      <c r="M8" s="227" t="str">
        <f>'Inschrijfformulier  '!N27</f>
        <v>Maak keuze ↓</v>
      </c>
      <c r="N8" s="197" t="str">
        <f>IF($M8="Ja",VLOOKUP($V8,'Poule berekening'!$A$3:$B$49,2,FALSE)," ")</f>
        <v xml:space="preserve"> </v>
      </c>
      <c r="P8" s="197" t="str">
        <f>'Inschrijfformulier  '!$Q27</f>
        <v>Maak keuze ↓</v>
      </c>
      <c r="Q8" s="197" t="str">
        <f>IF($P8="Ja",VLOOKUP($W8,'Poule berekening'!$D$3:$E$405,2,FALSE)," ")</f>
        <v xml:space="preserve"> </v>
      </c>
      <c r="S8" s="197" t="str">
        <f>'Inschrijfformulier  '!T27</f>
        <v>Maak keuze ↓</v>
      </c>
      <c r="T8" s="228" t="str">
        <f>'Inschrijfformulier  '!$U27</f>
        <v xml:space="preserve"> -</v>
      </c>
      <c r="U8" s="222">
        <f>SUM($E8:$J8)</f>
        <v>0</v>
      </c>
      <c r="V8" s="222">
        <f t="shared" si="1"/>
        <v>0</v>
      </c>
      <c r="W8" s="197" t="b">
        <f t="shared" si="2"/>
        <v>0</v>
      </c>
    </row>
    <row r="9" spans="1:23" s="197" customFormat="1" x14ac:dyDescent="0.25">
      <c r="A9" s="198" t="e">
        <f>'Inschrijfformulier  '!$B28</f>
        <v>#N/A</v>
      </c>
      <c r="B9" s="223" t="str">
        <f>'Inschrijfformulier  '!$C28</f>
        <v>07</v>
      </c>
      <c r="C9" s="197">
        <f>'Inschrijfformulier  '!$D28</f>
        <v>0</v>
      </c>
      <c r="D9" s="197">
        <f>'Inschrijfformulier  '!$E28</f>
        <v>0</v>
      </c>
      <c r="E9" s="224" t="str">
        <f>IFERROR(VLOOKUP('Inschrijfformulier  '!$F28,'Poule berekening'!$G$7:$H$8,2,FALSE)," ")</f>
        <v xml:space="preserve"> </v>
      </c>
      <c r="F9" s="225"/>
      <c r="G9" s="222"/>
      <c r="H9" s="197" t="str">
        <f>IFERROR(VLOOKUP('Inschrijfformulier  '!$I28,'Poule berekening'!$G$3:$H$5,2,FALSE)," ")</f>
        <v xml:space="preserve"> </v>
      </c>
      <c r="I9" s="226" t="str">
        <f>IFERROR(VLOOKUP('Inschrijfformulier  '!$J28,'Poule berekening'!$G$10:$H$24,2,FALSE)," ")</f>
        <v xml:space="preserve"> </v>
      </c>
      <c r="J9" s="197" t="str">
        <f>IFERROR(VLOOKUP('Inschrijfformulier  '!$K28,'Poule berekening'!$G$25:$H$27,2,FALSE)," ")</f>
        <v xml:space="preserve"> </v>
      </c>
      <c r="K9" s="197" t="str">
        <f>IFERROR(VLOOKUP('Inschrijfformulier  '!$W28,'Poule berekening'!$AG:$AI,3,FALSE)," ")</f>
        <v xml:space="preserve"> </v>
      </c>
      <c r="L9" s="197" t="str">
        <f>IFERROR(VLOOKUP('Inschrijfformulier  '!$M28,'Poule berekening'!$J$3:$K$128,2,FALSE)," ")</f>
        <v xml:space="preserve"> </v>
      </c>
      <c r="M9" s="227" t="str">
        <f>'Inschrijfformulier  '!N28</f>
        <v>Maak keuze ↓</v>
      </c>
      <c r="N9" s="197" t="str">
        <f>IF($M9="Ja",VLOOKUP($V9,'Poule berekening'!$A$3:$B$49,2,FALSE)," ")</f>
        <v xml:space="preserve"> </v>
      </c>
      <c r="P9" s="197" t="str">
        <f>'Inschrijfformulier  '!$Q28</f>
        <v>Maak keuze ↓</v>
      </c>
      <c r="Q9" s="197" t="str">
        <f>IF($P9="Ja",VLOOKUP($W9,'Poule berekening'!$D$3:$E$405,2,FALSE)," ")</f>
        <v xml:space="preserve"> </v>
      </c>
      <c r="S9" s="197" t="str">
        <f>'Inschrijfformulier  '!T28</f>
        <v>Maak keuze ↓</v>
      </c>
      <c r="T9" s="228" t="str">
        <f>'Inschrijfformulier  '!$U28</f>
        <v xml:space="preserve"> -</v>
      </c>
      <c r="U9" s="222">
        <f t="shared" si="0"/>
        <v>0</v>
      </c>
      <c r="V9" s="222">
        <f t="shared" si="1"/>
        <v>0</v>
      </c>
      <c r="W9" s="197" t="b">
        <f t="shared" si="2"/>
        <v>0</v>
      </c>
    </row>
    <row r="10" spans="1:23" s="197" customFormat="1" x14ac:dyDescent="0.25">
      <c r="A10" s="198" t="e">
        <f>'Inschrijfformulier  '!$B29</f>
        <v>#N/A</v>
      </c>
      <c r="B10" s="223" t="str">
        <f>'Inschrijfformulier  '!$C29</f>
        <v>08</v>
      </c>
      <c r="C10" s="197">
        <f>'Inschrijfformulier  '!$D29</f>
        <v>0</v>
      </c>
      <c r="D10" s="197">
        <f>'Inschrijfformulier  '!$E29</f>
        <v>0</v>
      </c>
      <c r="E10" s="224" t="str">
        <f>IFERROR(VLOOKUP('Inschrijfformulier  '!$F29,'Poule berekening'!$G$7:$H$8,2,FALSE)," ")</f>
        <v xml:space="preserve"> </v>
      </c>
      <c r="F10" s="225"/>
      <c r="G10" s="222"/>
      <c r="H10" s="197" t="str">
        <f>IFERROR(VLOOKUP('Inschrijfformulier  '!$I29,'Poule berekening'!$G$3:$H$5,2,FALSE)," ")</f>
        <v xml:space="preserve"> </v>
      </c>
      <c r="I10" s="226" t="str">
        <f>IFERROR(VLOOKUP('Inschrijfformulier  '!$J29,'Poule berekening'!$G$10:$H$24,2,FALSE)," ")</f>
        <v xml:space="preserve"> </v>
      </c>
      <c r="J10" s="197" t="str">
        <f>IFERROR(VLOOKUP('Inschrijfformulier  '!$K29,'Poule berekening'!$G$25:$H$27,2,FALSE)," ")</f>
        <v xml:space="preserve"> </v>
      </c>
      <c r="K10" s="197" t="str">
        <f>IFERROR(VLOOKUP('Inschrijfformulier  '!$W29,'Poule berekening'!$AG:$AI,3,FALSE)," ")</f>
        <v xml:space="preserve"> </v>
      </c>
      <c r="L10" s="197" t="str">
        <f>IFERROR(VLOOKUP('Inschrijfformulier  '!$M29,'Poule berekening'!$J$3:$K$128,2,FALSE)," ")</f>
        <v xml:space="preserve"> </v>
      </c>
      <c r="M10" s="227" t="str">
        <f>'Inschrijfformulier  '!N29</f>
        <v>Maak keuze ↓</v>
      </c>
      <c r="N10" s="197" t="str">
        <f>IF($M10="Ja",VLOOKUP($V10,'Poule berekening'!$A$3:$B$49,2,FALSE)," ")</f>
        <v xml:space="preserve"> </v>
      </c>
      <c r="P10" s="197" t="str">
        <f>'Inschrijfformulier  '!$Q29</f>
        <v>Maak keuze ↓</v>
      </c>
      <c r="Q10" s="197" t="str">
        <f>IF($P10="Ja",VLOOKUP($W10,'Poule berekening'!$D$3:$E$405,2,FALSE)," ")</f>
        <v xml:space="preserve"> </v>
      </c>
      <c r="S10" s="197" t="str">
        <f>'Inschrijfformulier  '!T29</f>
        <v>Maak keuze ↓</v>
      </c>
      <c r="T10" s="228" t="str">
        <f>'Inschrijfformulier  '!$U29</f>
        <v xml:space="preserve"> -</v>
      </c>
      <c r="U10" s="222">
        <f t="shared" si="0"/>
        <v>0</v>
      </c>
      <c r="V10" s="222">
        <f t="shared" si="1"/>
        <v>0</v>
      </c>
      <c r="W10" s="197" t="b">
        <f t="shared" si="2"/>
        <v>0</v>
      </c>
    </row>
    <row r="11" spans="1:23" s="197" customFormat="1" x14ac:dyDescent="0.25">
      <c r="A11" s="198" t="e">
        <f>'Inschrijfformulier  '!$B30</f>
        <v>#N/A</v>
      </c>
      <c r="B11" s="223" t="str">
        <f>'Inschrijfformulier  '!$C30</f>
        <v>09</v>
      </c>
      <c r="C11" s="197">
        <f>'Inschrijfformulier  '!$D30</f>
        <v>0</v>
      </c>
      <c r="D11" s="197">
        <f>'Inschrijfformulier  '!$E30</f>
        <v>0</v>
      </c>
      <c r="E11" s="224" t="str">
        <f>IFERROR(VLOOKUP('Inschrijfformulier  '!$F30,'Poule berekening'!$G$7:$H$8,2,FALSE)," ")</f>
        <v xml:space="preserve"> </v>
      </c>
      <c r="F11" s="225"/>
      <c r="G11" s="222"/>
      <c r="H11" s="197" t="str">
        <f>IFERROR(VLOOKUP('Inschrijfformulier  '!$I30,'Poule berekening'!$G$3:$H$5,2,FALSE)," ")</f>
        <v xml:space="preserve"> </v>
      </c>
      <c r="I11" s="226" t="str">
        <f>IFERROR(VLOOKUP('Inschrijfformulier  '!$J30,'Poule berekening'!$G$10:$H$24,2,FALSE)," ")</f>
        <v xml:space="preserve"> </v>
      </c>
      <c r="J11" s="197" t="str">
        <f>IFERROR(VLOOKUP('Inschrijfformulier  '!$K30,'Poule berekening'!$G$25:$H$27,2,FALSE)," ")</f>
        <v xml:space="preserve"> </v>
      </c>
      <c r="K11" s="197" t="str">
        <f>IFERROR(VLOOKUP('Inschrijfformulier  '!$W30,'Poule berekening'!$AG:$AI,3,FALSE)," ")</f>
        <v xml:space="preserve"> </v>
      </c>
      <c r="L11" s="197" t="str">
        <f>IFERROR(VLOOKUP('Inschrijfformulier  '!$M30,'Poule berekening'!$J$3:$K$128,2,FALSE)," ")</f>
        <v xml:space="preserve"> </v>
      </c>
      <c r="M11" s="227" t="str">
        <f>'Inschrijfformulier  '!N30</f>
        <v>Maak keuze ↓</v>
      </c>
      <c r="N11" s="197" t="str">
        <f>IF($M11="Ja",VLOOKUP($V11,'Poule berekening'!$A$3:$B$49,2,FALSE)," ")</f>
        <v xml:space="preserve"> </v>
      </c>
      <c r="P11" s="197" t="str">
        <f>'Inschrijfformulier  '!$Q30</f>
        <v>Maak keuze ↓</v>
      </c>
      <c r="Q11" s="197" t="str">
        <f>IF($P11="Ja",VLOOKUP($W11,'Poule berekening'!$D$3:$E$405,2,FALSE)," ")</f>
        <v xml:space="preserve"> </v>
      </c>
      <c r="S11" s="197" t="str">
        <f>'Inschrijfformulier  '!T30</f>
        <v>Maak keuze ↓</v>
      </c>
      <c r="T11" s="228" t="str">
        <f>'Inschrijfformulier  '!$U30</f>
        <v xml:space="preserve"> -</v>
      </c>
      <c r="U11" s="222">
        <f t="shared" si="0"/>
        <v>0</v>
      </c>
      <c r="V11" s="222">
        <f t="shared" si="1"/>
        <v>0</v>
      </c>
      <c r="W11" s="197" t="b">
        <f t="shared" si="2"/>
        <v>0</v>
      </c>
    </row>
    <row r="12" spans="1:23" s="197" customFormat="1" x14ac:dyDescent="0.25">
      <c r="A12" s="198" t="e">
        <f>'Inschrijfformulier  '!$B31</f>
        <v>#N/A</v>
      </c>
      <c r="B12" s="223">
        <f>'Inschrijfformulier  '!$C31</f>
        <v>10</v>
      </c>
      <c r="C12" s="197">
        <f>'Inschrijfformulier  '!$D31</f>
        <v>0</v>
      </c>
      <c r="D12" s="197">
        <f>'Inschrijfformulier  '!$E31</f>
        <v>0</v>
      </c>
      <c r="E12" s="224" t="str">
        <f>IFERROR(VLOOKUP('Inschrijfformulier  '!$F31,'Poule berekening'!$G$7:$H$8,2,FALSE)," ")</f>
        <v xml:space="preserve"> </v>
      </c>
      <c r="F12" s="225"/>
      <c r="G12" s="222"/>
      <c r="H12" s="197" t="str">
        <f>IFERROR(VLOOKUP('Inschrijfformulier  '!$I31,'Poule berekening'!$G$3:$H$5,2,FALSE)," ")</f>
        <v xml:space="preserve"> </v>
      </c>
      <c r="I12" s="226" t="str">
        <f>IFERROR(VLOOKUP('Inschrijfformulier  '!$J31,'Poule berekening'!$G$10:$H$24,2,FALSE)," ")</f>
        <v xml:space="preserve"> </v>
      </c>
      <c r="J12" s="197" t="str">
        <f>IFERROR(VLOOKUP('Inschrijfformulier  '!$K31,'Poule berekening'!$G$25:$H$27,2,FALSE)," ")</f>
        <v xml:space="preserve"> </v>
      </c>
      <c r="K12" s="197" t="str">
        <f>IFERROR(VLOOKUP('Inschrijfformulier  '!$W31,'Poule berekening'!$AG:$AI,3,FALSE)," ")</f>
        <v xml:space="preserve"> </v>
      </c>
      <c r="L12" s="197" t="str">
        <f>IFERROR(VLOOKUP('Inschrijfformulier  '!$M31,'Poule berekening'!$J$3:$K$128,2,FALSE)," ")</f>
        <v xml:space="preserve"> </v>
      </c>
      <c r="M12" s="227" t="str">
        <f>'Inschrijfformulier  '!N31</f>
        <v>Maak keuze ↓</v>
      </c>
      <c r="N12" s="197" t="str">
        <f>IF($M12="Ja",VLOOKUP($V12,'Poule berekening'!$A$3:$B$49,2,FALSE)," ")</f>
        <v xml:space="preserve"> </v>
      </c>
      <c r="P12" s="197" t="str">
        <f>'Inschrijfformulier  '!$Q31</f>
        <v>Maak keuze ↓</v>
      </c>
      <c r="Q12" s="197" t="str">
        <f>IF($P12="Ja",VLOOKUP($W12,'Poule berekening'!$D$3:$E$405,2,FALSE)," ")</f>
        <v xml:space="preserve"> </v>
      </c>
      <c r="S12" s="197" t="str">
        <f>'Inschrijfformulier  '!T31</f>
        <v>Maak keuze ↓</v>
      </c>
      <c r="T12" s="228" t="str">
        <f>'Inschrijfformulier  '!$U31</f>
        <v xml:space="preserve"> -</v>
      </c>
      <c r="U12" s="222">
        <f t="shared" si="0"/>
        <v>0</v>
      </c>
      <c r="V12" s="222">
        <f t="shared" si="1"/>
        <v>0</v>
      </c>
      <c r="W12" s="197" t="b">
        <f t="shared" si="2"/>
        <v>0</v>
      </c>
    </row>
    <row r="13" spans="1:23" s="197" customFormat="1" x14ac:dyDescent="0.25">
      <c r="A13" s="198" t="e">
        <f>'Inschrijfformulier  '!$B32</f>
        <v>#N/A</v>
      </c>
      <c r="B13" s="223">
        <f>'Inschrijfformulier  '!$C32</f>
        <v>11</v>
      </c>
      <c r="C13" s="197">
        <f>'Inschrijfformulier  '!$D32</f>
        <v>0</v>
      </c>
      <c r="D13" s="197">
        <f>'Inschrijfformulier  '!$E32</f>
        <v>0</v>
      </c>
      <c r="E13" s="224" t="str">
        <f>IFERROR(VLOOKUP('Inschrijfformulier  '!$F32,'Poule berekening'!$G$7:$H$8,2,FALSE)," ")</f>
        <v xml:space="preserve"> </v>
      </c>
      <c r="F13" s="225"/>
      <c r="G13" s="222"/>
      <c r="H13" s="197" t="str">
        <f>IFERROR(VLOOKUP('Inschrijfformulier  '!$I32,'Poule berekening'!$G$3:$H$5,2,FALSE)," ")</f>
        <v xml:space="preserve"> </v>
      </c>
      <c r="I13" s="226" t="str">
        <f>IFERROR(VLOOKUP('Inschrijfformulier  '!$J32,'Poule berekening'!$G$10:$H$24,2,FALSE)," ")</f>
        <v xml:space="preserve"> </v>
      </c>
      <c r="J13" s="197" t="str">
        <f>IFERROR(VLOOKUP('Inschrijfformulier  '!$K32,'Poule berekening'!$G$25:$H$27,2,FALSE)," ")</f>
        <v xml:space="preserve"> </v>
      </c>
      <c r="K13" s="197" t="str">
        <f>IFERROR(VLOOKUP('Inschrijfformulier  '!$W32,'Poule berekening'!$AG:$AI,3,FALSE)," ")</f>
        <v xml:space="preserve"> </v>
      </c>
      <c r="L13" s="197" t="str">
        <f>IFERROR(VLOOKUP('Inschrijfformulier  '!$M32,'Poule berekening'!$J$3:$K$128,2,FALSE)," ")</f>
        <v xml:space="preserve"> </v>
      </c>
      <c r="M13" s="227" t="str">
        <f>'Inschrijfformulier  '!N32</f>
        <v>Maak keuze ↓</v>
      </c>
      <c r="N13" s="197" t="str">
        <f>IF($M13="Ja",VLOOKUP($V13,'Poule berekening'!$A$3:$B$49,2,FALSE)," ")</f>
        <v xml:space="preserve"> </v>
      </c>
      <c r="P13" s="197" t="str">
        <f>'Inschrijfformulier  '!$Q32</f>
        <v>Maak keuze ↓</v>
      </c>
      <c r="Q13" s="197" t="str">
        <f>IF($P13="Ja",VLOOKUP($W13,'Poule berekening'!$D$3:$E$405,2,FALSE)," ")</f>
        <v xml:space="preserve"> </v>
      </c>
      <c r="S13" s="197" t="str">
        <f>'Inschrijfformulier  '!T32</f>
        <v>Maak keuze ↓</v>
      </c>
      <c r="T13" s="228" t="str">
        <f>'Inschrijfformulier  '!$U32</f>
        <v xml:space="preserve"> -</v>
      </c>
      <c r="U13" s="222">
        <f t="shared" si="0"/>
        <v>0</v>
      </c>
      <c r="V13" s="222">
        <f t="shared" si="1"/>
        <v>0</v>
      </c>
      <c r="W13" s="197" t="b">
        <f t="shared" si="2"/>
        <v>0</v>
      </c>
    </row>
    <row r="14" spans="1:23" s="197" customFormat="1" x14ac:dyDescent="0.25">
      <c r="A14" s="198" t="e">
        <f>'Inschrijfformulier  '!$B33</f>
        <v>#N/A</v>
      </c>
      <c r="B14" s="223">
        <f>'Inschrijfformulier  '!$C33</f>
        <v>12</v>
      </c>
      <c r="C14" s="197">
        <f>'Inschrijfformulier  '!$D33</f>
        <v>0</v>
      </c>
      <c r="D14" s="197">
        <f>'Inschrijfformulier  '!$E33</f>
        <v>0</v>
      </c>
      <c r="E14" s="224" t="str">
        <f>IFERROR(VLOOKUP('Inschrijfformulier  '!$F33,'Poule berekening'!$G$7:$H$8,2,FALSE)," ")</f>
        <v xml:space="preserve"> </v>
      </c>
      <c r="F14" s="225"/>
      <c r="G14" s="222"/>
      <c r="H14" s="197" t="str">
        <f>IFERROR(VLOOKUP('Inschrijfformulier  '!$I33,'Poule berekening'!$G$3:$H$5,2,FALSE)," ")</f>
        <v xml:space="preserve"> </v>
      </c>
      <c r="I14" s="226" t="str">
        <f>IFERROR(VLOOKUP('Inschrijfformulier  '!$J33,'Poule berekening'!$G$10:$H$24,2,FALSE)," ")</f>
        <v xml:space="preserve"> </v>
      </c>
      <c r="J14" s="197" t="str">
        <f>IFERROR(VLOOKUP('Inschrijfformulier  '!$K33,'Poule berekening'!$G$25:$H$27,2,FALSE)," ")</f>
        <v xml:space="preserve"> </v>
      </c>
      <c r="K14" s="197" t="str">
        <f>IFERROR(VLOOKUP('Inschrijfformulier  '!$W33,'Poule berekening'!$AG:$AI,3,FALSE)," ")</f>
        <v xml:space="preserve"> </v>
      </c>
      <c r="L14" s="197" t="str">
        <f>IFERROR(VLOOKUP('Inschrijfformulier  '!$M33,'Poule berekening'!$J$3:$K$128,2,FALSE)," ")</f>
        <v xml:space="preserve"> </v>
      </c>
      <c r="M14" s="227" t="str">
        <f>'Inschrijfformulier  '!N33</f>
        <v>Maak keuze ↓</v>
      </c>
      <c r="N14" s="197" t="str">
        <f>IF($M14="Ja",VLOOKUP($V14,'Poule berekening'!$A$3:$B$49,2,FALSE)," ")</f>
        <v xml:space="preserve"> </v>
      </c>
      <c r="P14" s="197" t="str">
        <f>'Inschrijfformulier  '!$Q33</f>
        <v>Maak keuze ↓</v>
      </c>
      <c r="Q14" s="197" t="str">
        <f>IF($P14="Ja",VLOOKUP($W14,'Poule berekening'!$D$3:$E$405,2,FALSE)," ")</f>
        <v xml:space="preserve"> </v>
      </c>
      <c r="S14" s="197" t="str">
        <f>'Inschrijfformulier  '!T33</f>
        <v>Maak keuze ↓</v>
      </c>
      <c r="T14" s="228" t="str">
        <f>'Inschrijfformulier  '!$U33</f>
        <v xml:space="preserve"> -</v>
      </c>
      <c r="U14" s="222">
        <f t="shared" si="0"/>
        <v>0</v>
      </c>
      <c r="V14" s="222">
        <f t="shared" si="1"/>
        <v>0</v>
      </c>
      <c r="W14" s="197" t="b">
        <f t="shared" si="2"/>
        <v>0</v>
      </c>
    </row>
    <row r="15" spans="1:23" s="197" customFormat="1" x14ac:dyDescent="0.25">
      <c r="A15" s="198" t="e">
        <f>'Inschrijfformulier  '!$B34</f>
        <v>#N/A</v>
      </c>
      <c r="B15" s="223">
        <f>'Inschrijfformulier  '!$C34</f>
        <v>13</v>
      </c>
      <c r="C15" s="197">
        <f>'Inschrijfformulier  '!$D34</f>
        <v>0</v>
      </c>
      <c r="D15" s="197">
        <f>'Inschrijfformulier  '!$E34</f>
        <v>0</v>
      </c>
      <c r="E15" s="224" t="str">
        <f>IFERROR(VLOOKUP('Inschrijfformulier  '!$F34,'Poule berekening'!$G$7:$H$8,2,FALSE)," ")</f>
        <v xml:space="preserve"> </v>
      </c>
      <c r="F15" s="225"/>
      <c r="G15" s="222"/>
      <c r="H15" s="197" t="str">
        <f>IFERROR(VLOOKUP('Inschrijfformulier  '!$I34,'Poule berekening'!$G$3:$H$5,2,FALSE)," ")</f>
        <v xml:space="preserve"> </v>
      </c>
      <c r="I15" s="226" t="str">
        <f>IFERROR(VLOOKUP('Inschrijfformulier  '!$J34,'Poule berekening'!$G$10:$H$24,2,FALSE)," ")</f>
        <v xml:space="preserve"> </v>
      </c>
      <c r="J15" s="197" t="str">
        <f>IFERROR(VLOOKUP('Inschrijfformulier  '!$K34,'Poule berekening'!$G$25:$H$27,2,FALSE)," ")</f>
        <v xml:space="preserve"> </v>
      </c>
      <c r="K15" s="197" t="str">
        <f>IFERROR(VLOOKUP('Inschrijfformulier  '!$W34,'Poule berekening'!$AG:$AI,3,FALSE)," ")</f>
        <v xml:space="preserve"> </v>
      </c>
      <c r="L15" s="197" t="str">
        <f>IFERROR(VLOOKUP('Inschrijfformulier  '!$M34,'Poule berekening'!$J$3:$K$128,2,FALSE)," ")</f>
        <v xml:space="preserve"> </v>
      </c>
      <c r="M15" s="227" t="str">
        <f>'Inschrijfformulier  '!N34</f>
        <v>Maak keuze ↓</v>
      </c>
      <c r="N15" s="197" t="str">
        <f>IF($M15="Ja",VLOOKUP($V15,'Poule berekening'!$A$3:$B$49,2,FALSE)," ")</f>
        <v xml:space="preserve"> </v>
      </c>
      <c r="P15" s="197" t="str">
        <f>'Inschrijfformulier  '!$Q34</f>
        <v>Maak keuze ↓</v>
      </c>
      <c r="Q15" s="197" t="str">
        <f>IF($P15="Ja",VLOOKUP($W15,'Poule berekening'!$D$3:$E$405,2,FALSE)," ")</f>
        <v xml:space="preserve"> </v>
      </c>
      <c r="S15" s="197" t="str">
        <f>'Inschrijfformulier  '!T34</f>
        <v>Maak keuze ↓</v>
      </c>
      <c r="T15" s="228" t="str">
        <f>'Inschrijfformulier  '!$U34</f>
        <v xml:space="preserve"> -</v>
      </c>
      <c r="U15" s="222">
        <f t="shared" si="0"/>
        <v>0</v>
      </c>
      <c r="V15" s="222">
        <f t="shared" si="1"/>
        <v>0</v>
      </c>
      <c r="W15" s="197" t="b">
        <f t="shared" si="2"/>
        <v>0</v>
      </c>
    </row>
    <row r="16" spans="1:23" s="197" customFormat="1" x14ac:dyDescent="0.25">
      <c r="A16" s="198" t="e">
        <f>'Inschrijfformulier  '!$B35</f>
        <v>#N/A</v>
      </c>
      <c r="B16" s="223">
        <f>'Inschrijfformulier  '!$C35</f>
        <v>14</v>
      </c>
      <c r="C16" s="197">
        <f>'Inschrijfformulier  '!$D35</f>
        <v>0</v>
      </c>
      <c r="D16" s="197">
        <f>'Inschrijfformulier  '!$E35</f>
        <v>0</v>
      </c>
      <c r="E16" s="224" t="str">
        <f>IFERROR(VLOOKUP('Inschrijfformulier  '!$F35,'Poule berekening'!$G$7:$H$8,2,FALSE)," ")</f>
        <v xml:space="preserve"> </v>
      </c>
      <c r="F16" s="225"/>
      <c r="G16" s="222"/>
      <c r="H16" s="197" t="str">
        <f>IFERROR(VLOOKUP('Inschrijfformulier  '!$I35,'Poule berekening'!$G$3:$H$5,2,FALSE)," ")</f>
        <v xml:space="preserve"> </v>
      </c>
      <c r="I16" s="226" t="str">
        <f>IFERROR(VLOOKUP('Inschrijfformulier  '!$J35,'Poule berekening'!$G$10:$H$24,2,FALSE)," ")</f>
        <v xml:space="preserve"> </v>
      </c>
      <c r="J16" s="197" t="str">
        <f>IFERROR(VLOOKUP('Inschrijfformulier  '!$K35,'Poule berekening'!$G$25:$H$27,2,FALSE)," ")</f>
        <v xml:space="preserve"> </v>
      </c>
      <c r="K16" s="197" t="str">
        <f>IFERROR(VLOOKUP('Inschrijfformulier  '!$W35,'Poule berekening'!$AG:$AI,3,FALSE)," ")</f>
        <v xml:space="preserve"> </v>
      </c>
      <c r="L16" s="197" t="str">
        <f>IFERROR(VLOOKUP('Inschrijfformulier  '!$M35,'Poule berekening'!$J$3:$K$128,2,FALSE)," ")</f>
        <v xml:space="preserve"> </v>
      </c>
      <c r="M16" s="227" t="str">
        <f>'Inschrijfformulier  '!N35</f>
        <v>Maak keuze ↓</v>
      </c>
      <c r="N16" s="197" t="str">
        <f>IF($M16="Ja",VLOOKUP($V16,'Poule berekening'!$A$3:$B$49,2,FALSE)," ")</f>
        <v xml:space="preserve"> </v>
      </c>
      <c r="P16" s="197" t="str">
        <f>'Inschrijfformulier  '!$Q35</f>
        <v>Maak keuze ↓</v>
      </c>
      <c r="Q16" s="197" t="str">
        <f>IF($P16="Ja",VLOOKUP($W16,'Poule berekening'!$D$3:$E$405,2,FALSE)," ")</f>
        <v xml:space="preserve"> </v>
      </c>
      <c r="S16" s="197" t="str">
        <f>'Inschrijfformulier  '!T35</f>
        <v>Maak keuze ↓</v>
      </c>
      <c r="T16" s="228" t="str">
        <f>'Inschrijfformulier  '!$U35</f>
        <v xml:space="preserve"> -</v>
      </c>
      <c r="U16" s="222">
        <f t="shared" si="0"/>
        <v>0</v>
      </c>
      <c r="V16" s="222">
        <f t="shared" si="1"/>
        <v>0</v>
      </c>
      <c r="W16" s="197" t="b">
        <f t="shared" si="2"/>
        <v>0</v>
      </c>
    </row>
    <row r="17" spans="1:23" s="197" customFormat="1" x14ac:dyDescent="0.25">
      <c r="A17" s="198" t="e">
        <f>'Inschrijfformulier  '!$B36</f>
        <v>#N/A</v>
      </c>
      <c r="B17" s="223">
        <f>'Inschrijfformulier  '!$C36</f>
        <v>15</v>
      </c>
      <c r="C17" s="197">
        <f>'Inschrijfformulier  '!$D36</f>
        <v>0</v>
      </c>
      <c r="D17" s="197">
        <f>'Inschrijfformulier  '!$E36</f>
        <v>0</v>
      </c>
      <c r="E17" s="224" t="str">
        <f>IFERROR(VLOOKUP('Inschrijfformulier  '!$F36,'Poule berekening'!$G$7:$H$8,2,FALSE)," ")</f>
        <v xml:space="preserve"> </v>
      </c>
      <c r="F17" s="225"/>
      <c r="G17" s="222"/>
      <c r="H17" s="197" t="str">
        <f>IFERROR(VLOOKUP('Inschrijfformulier  '!$I36,'Poule berekening'!$G$3:$H$5,2,FALSE)," ")</f>
        <v xml:space="preserve"> </v>
      </c>
      <c r="I17" s="226" t="str">
        <f>IFERROR(VLOOKUP('Inschrijfformulier  '!$J36,'Poule berekening'!$G$10:$H$24,2,FALSE)," ")</f>
        <v xml:space="preserve"> </v>
      </c>
      <c r="J17" s="197" t="str">
        <f>IFERROR(VLOOKUP('Inschrijfformulier  '!$K36,'Poule berekening'!$G$25:$H$27,2,FALSE)," ")</f>
        <v xml:space="preserve"> </v>
      </c>
      <c r="K17" s="197" t="str">
        <f>IFERROR(VLOOKUP('Inschrijfformulier  '!$W36,'Poule berekening'!$AG:$AI,3,FALSE)," ")</f>
        <v xml:space="preserve"> </v>
      </c>
      <c r="L17" s="197" t="str">
        <f>IFERROR(VLOOKUP('Inschrijfformulier  '!$M36,'Poule berekening'!$J$3:$K$128,2,FALSE)," ")</f>
        <v xml:space="preserve"> </v>
      </c>
      <c r="M17" s="227" t="str">
        <f>'Inschrijfformulier  '!N36</f>
        <v>Maak keuze ↓</v>
      </c>
      <c r="N17" s="197" t="str">
        <f>IF($M17="Ja",VLOOKUP($V17,'Poule berekening'!$A$3:$B$49,2,FALSE)," ")</f>
        <v xml:space="preserve"> </v>
      </c>
      <c r="P17" s="197" t="str">
        <f>'Inschrijfformulier  '!$Q36</f>
        <v>Maak keuze ↓</v>
      </c>
      <c r="Q17" s="197" t="str">
        <f>IF($P17="Ja",VLOOKUP($W17,'Poule berekening'!$D$3:$E$405,2,FALSE)," ")</f>
        <v xml:space="preserve"> </v>
      </c>
      <c r="S17" s="197" t="str">
        <f>'Inschrijfformulier  '!T36</f>
        <v>Maak keuze ↓</v>
      </c>
      <c r="T17" s="228" t="str">
        <f>'Inschrijfformulier  '!$U36</f>
        <v xml:space="preserve"> -</v>
      </c>
      <c r="U17" s="222">
        <f t="shared" si="0"/>
        <v>0</v>
      </c>
      <c r="V17" s="222">
        <f t="shared" si="1"/>
        <v>0</v>
      </c>
      <c r="W17" s="197" t="b">
        <f t="shared" si="2"/>
        <v>0</v>
      </c>
    </row>
    <row r="18" spans="1:23" s="197" customFormat="1" x14ac:dyDescent="0.25">
      <c r="A18" s="198" t="e">
        <f>'Inschrijfformulier  '!$B37</f>
        <v>#N/A</v>
      </c>
      <c r="B18" s="223">
        <f>'Inschrijfformulier  '!$C37</f>
        <v>16</v>
      </c>
      <c r="C18" s="197">
        <f>'Inschrijfformulier  '!$D37</f>
        <v>0</v>
      </c>
      <c r="D18" s="197">
        <f>'Inschrijfformulier  '!$E37</f>
        <v>0</v>
      </c>
      <c r="E18" s="224" t="str">
        <f>IFERROR(VLOOKUP('Inschrijfformulier  '!$F37,'Poule berekening'!$G$7:$H$8,2,FALSE)," ")</f>
        <v xml:space="preserve"> </v>
      </c>
      <c r="F18" s="225"/>
      <c r="G18" s="222"/>
      <c r="H18" s="197" t="str">
        <f>IFERROR(VLOOKUP('Inschrijfformulier  '!$I37,'Poule berekening'!$G$3:$H$5,2,FALSE)," ")</f>
        <v xml:space="preserve"> </v>
      </c>
      <c r="I18" s="226" t="str">
        <f>IFERROR(VLOOKUP('Inschrijfformulier  '!$J37,'Poule berekening'!$G$10:$H$24,2,FALSE)," ")</f>
        <v xml:space="preserve"> </v>
      </c>
      <c r="J18" s="197" t="str">
        <f>IFERROR(VLOOKUP('Inschrijfformulier  '!$K37,'Poule berekening'!$G$25:$H$27,2,FALSE)," ")</f>
        <v xml:space="preserve"> </v>
      </c>
      <c r="K18" s="197" t="str">
        <f>IFERROR(VLOOKUP('Inschrijfformulier  '!$W37,'Poule berekening'!$AG:$AI,3,FALSE)," ")</f>
        <v xml:space="preserve"> </v>
      </c>
      <c r="L18" s="197" t="str">
        <f>IFERROR(VLOOKUP('Inschrijfformulier  '!$M37,'Poule berekening'!$J$3:$K$128,2,FALSE)," ")</f>
        <v xml:space="preserve"> </v>
      </c>
      <c r="M18" s="227" t="str">
        <f>'Inschrijfformulier  '!N37</f>
        <v>Maak keuze ↓</v>
      </c>
      <c r="N18" s="197" t="str">
        <f>IF($M18="Ja",VLOOKUP($V18,'Poule berekening'!$A$3:$B$49,2,FALSE)," ")</f>
        <v xml:space="preserve"> </v>
      </c>
      <c r="P18" s="197" t="str">
        <f>'Inschrijfformulier  '!$Q37</f>
        <v>Maak keuze ↓</v>
      </c>
      <c r="Q18" s="197" t="str">
        <f>IF($P18="Ja",VLOOKUP($W18,'Poule berekening'!$D$3:$E$405,2,FALSE)," ")</f>
        <v xml:space="preserve"> </v>
      </c>
      <c r="S18" s="197" t="str">
        <f>'Inschrijfformulier  '!T37</f>
        <v>Maak keuze ↓</v>
      </c>
      <c r="T18" s="228" t="str">
        <f>'Inschrijfformulier  '!$U37</f>
        <v xml:space="preserve"> -</v>
      </c>
      <c r="U18" s="222">
        <f t="shared" si="0"/>
        <v>0</v>
      </c>
      <c r="V18" s="222">
        <f t="shared" si="1"/>
        <v>0</v>
      </c>
      <c r="W18" s="197" t="b">
        <f t="shared" si="2"/>
        <v>0</v>
      </c>
    </row>
    <row r="19" spans="1:23" s="197" customFormat="1" x14ac:dyDescent="0.25">
      <c r="A19" s="198" t="e">
        <f>'Inschrijfformulier  '!$B38</f>
        <v>#N/A</v>
      </c>
      <c r="B19" s="223">
        <f>'Inschrijfformulier  '!$C38</f>
        <v>17</v>
      </c>
      <c r="C19" s="197">
        <f>'Inschrijfformulier  '!$D38</f>
        <v>0</v>
      </c>
      <c r="D19" s="197">
        <f>'Inschrijfformulier  '!$E38</f>
        <v>0</v>
      </c>
      <c r="E19" s="224" t="str">
        <f>IFERROR(VLOOKUP('Inschrijfformulier  '!$F38,'Poule berekening'!$G$7:$H$8,2,FALSE)," ")</f>
        <v xml:space="preserve"> </v>
      </c>
      <c r="F19" s="225"/>
      <c r="G19" s="222"/>
      <c r="H19" s="197" t="str">
        <f>IFERROR(VLOOKUP('Inschrijfformulier  '!$I38,'Poule berekening'!$G$3:$H$5,2,FALSE)," ")</f>
        <v xml:space="preserve"> </v>
      </c>
      <c r="I19" s="226" t="str">
        <f>IFERROR(VLOOKUP('Inschrijfformulier  '!$J38,'Poule berekening'!$G$10:$H$24,2,FALSE)," ")</f>
        <v xml:space="preserve"> </v>
      </c>
      <c r="J19" s="197" t="str">
        <f>IFERROR(VLOOKUP('Inschrijfformulier  '!$K38,'Poule berekening'!$G$25:$H$27,2,FALSE)," ")</f>
        <v xml:space="preserve"> </v>
      </c>
      <c r="K19" s="197" t="str">
        <f>IFERROR(VLOOKUP('Inschrijfformulier  '!$W38,'Poule berekening'!$AG:$AI,3,FALSE)," ")</f>
        <v xml:space="preserve"> </v>
      </c>
      <c r="L19" s="197" t="str">
        <f>IFERROR(VLOOKUP('Inschrijfformulier  '!$M38,'Poule berekening'!$J$3:$K$128,2,FALSE)," ")</f>
        <v xml:space="preserve"> </v>
      </c>
      <c r="M19" s="227" t="str">
        <f>'Inschrijfformulier  '!N38</f>
        <v>Maak keuze ↓</v>
      </c>
      <c r="N19" s="197" t="str">
        <f>IF($M19="Ja",VLOOKUP($V19,'Poule berekening'!$A$3:$B$49,2,FALSE)," ")</f>
        <v xml:space="preserve"> </v>
      </c>
      <c r="P19" s="197" t="str">
        <f>'Inschrijfformulier  '!$Q38</f>
        <v>Maak keuze ↓</v>
      </c>
      <c r="Q19" s="197" t="str">
        <f>IF($P19="Ja",VLOOKUP($W19,'Poule berekening'!$D$3:$E$405,2,FALSE)," ")</f>
        <v xml:space="preserve"> </v>
      </c>
      <c r="S19" s="197" t="str">
        <f>'Inschrijfformulier  '!T38</f>
        <v>Maak keuze ↓</v>
      </c>
      <c r="T19" s="228" t="str">
        <f>'Inschrijfformulier  '!$U38</f>
        <v xml:space="preserve"> -</v>
      </c>
      <c r="U19" s="222">
        <f t="shared" si="0"/>
        <v>0</v>
      </c>
      <c r="V19" s="222">
        <f t="shared" si="1"/>
        <v>0</v>
      </c>
      <c r="W19" s="197" t="b">
        <f t="shared" si="2"/>
        <v>0</v>
      </c>
    </row>
    <row r="20" spans="1:23" s="197" customFormat="1" x14ac:dyDescent="0.25">
      <c r="A20" s="198" t="e">
        <f>'Inschrijfformulier  '!$B39</f>
        <v>#N/A</v>
      </c>
      <c r="B20" s="223">
        <f>'Inschrijfformulier  '!$C39</f>
        <v>18</v>
      </c>
      <c r="C20" s="197">
        <f>'Inschrijfformulier  '!$D39</f>
        <v>0</v>
      </c>
      <c r="D20" s="197">
        <f>'Inschrijfformulier  '!$E39</f>
        <v>0</v>
      </c>
      <c r="E20" s="224" t="str">
        <f>IFERROR(VLOOKUP('Inschrijfformulier  '!$F39,'Poule berekening'!$G$7:$H$8,2,FALSE)," ")</f>
        <v xml:space="preserve"> </v>
      </c>
      <c r="F20" s="225"/>
      <c r="G20" s="222"/>
      <c r="H20" s="197" t="str">
        <f>IFERROR(VLOOKUP('Inschrijfformulier  '!$I39,'Poule berekening'!$G$3:$H$5,2,FALSE)," ")</f>
        <v xml:space="preserve"> </v>
      </c>
      <c r="I20" s="226" t="str">
        <f>IFERROR(VLOOKUP('Inschrijfformulier  '!$J39,'Poule berekening'!$G$10:$H$24,2,FALSE)," ")</f>
        <v xml:space="preserve"> </v>
      </c>
      <c r="J20" s="197" t="str">
        <f>IFERROR(VLOOKUP('Inschrijfformulier  '!$K39,'Poule berekening'!$G$25:$H$27,2,FALSE)," ")</f>
        <v xml:space="preserve"> </v>
      </c>
      <c r="K20" s="197" t="str">
        <f>IFERROR(VLOOKUP('Inschrijfformulier  '!$W39,'Poule berekening'!$AG:$AI,3,FALSE)," ")</f>
        <v xml:space="preserve"> </v>
      </c>
      <c r="L20" s="197" t="str">
        <f>IFERROR(VLOOKUP('Inschrijfformulier  '!$M39,'Poule berekening'!$J$3:$K$128,2,FALSE)," ")</f>
        <v xml:space="preserve"> </v>
      </c>
      <c r="M20" s="227" t="str">
        <f>'Inschrijfformulier  '!N39</f>
        <v>Maak keuze ↓</v>
      </c>
      <c r="N20" s="197" t="str">
        <f>IF($M20="Ja",VLOOKUP($V20,'Poule berekening'!$A$3:$B$49,2,FALSE)," ")</f>
        <v xml:space="preserve"> </v>
      </c>
      <c r="P20" s="197" t="str">
        <f>'Inschrijfformulier  '!$Q39</f>
        <v>Maak keuze ↓</v>
      </c>
      <c r="Q20" s="197" t="str">
        <f>IF($P20="Ja",VLOOKUP($W20,'Poule berekening'!$D$3:$E$405,2,FALSE)," ")</f>
        <v xml:space="preserve"> </v>
      </c>
      <c r="S20" s="197" t="str">
        <f>'Inschrijfformulier  '!T39</f>
        <v>Maak keuze ↓</v>
      </c>
      <c r="T20" s="228" t="str">
        <f>'Inschrijfformulier  '!$U39</f>
        <v xml:space="preserve"> -</v>
      </c>
      <c r="U20" s="222">
        <f t="shared" si="0"/>
        <v>0</v>
      </c>
      <c r="V20" s="222">
        <f t="shared" si="1"/>
        <v>0</v>
      </c>
      <c r="W20" s="197" t="b">
        <f t="shared" si="2"/>
        <v>0</v>
      </c>
    </row>
    <row r="21" spans="1:23" s="197" customFormat="1" x14ac:dyDescent="0.25">
      <c r="A21" s="198" t="e">
        <f>'Inschrijfformulier  '!$B40</f>
        <v>#N/A</v>
      </c>
      <c r="B21" s="223">
        <f>'Inschrijfformulier  '!$C40</f>
        <v>19</v>
      </c>
      <c r="C21" s="197">
        <f>'Inschrijfformulier  '!$D40</f>
        <v>0</v>
      </c>
      <c r="D21" s="197">
        <f>'Inschrijfformulier  '!$E40</f>
        <v>0</v>
      </c>
      <c r="E21" s="224" t="str">
        <f>IFERROR(VLOOKUP('Inschrijfformulier  '!$F40,'Poule berekening'!$G$7:$H$8,2,FALSE)," ")</f>
        <v xml:space="preserve"> </v>
      </c>
      <c r="F21" s="225"/>
      <c r="G21" s="222"/>
      <c r="H21" s="197" t="str">
        <f>IFERROR(VLOOKUP('Inschrijfformulier  '!$I40,'Poule berekening'!$G$3:$H$5,2,FALSE)," ")</f>
        <v xml:space="preserve"> </v>
      </c>
      <c r="I21" s="226" t="str">
        <f>IFERROR(VLOOKUP('Inschrijfformulier  '!$J40,'Poule berekening'!$G$10:$H$24,2,FALSE)," ")</f>
        <v xml:space="preserve"> </v>
      </c>
      <c r="J21" s="197" t="str">
        <f>IFERROR(VLOOKUP('Inschrijfformulier  '!$K40,'Poule berekening'!$G$25:$H$27,2,FALSE)," ")</f>
        <v xml:space="preserve"> </v>
      </c>
      <c r="K21" s="197" t="str">
        <f>IFERROR(VLOOKUP('Inschrijfformulier  '!$W40,'Poule berekening'!$AG:$AI,3,FALSE)," ")</f>
        <v xml:space="preserve"> </v>
      </c>
      <c r="L21" s="197" t="str">
        <f>IFERROR(VLOOKUP('Inschrijfformulier  '!$M40,'Poule berekening'!$J$3:$K$128,2,FALSE)," ")</f>
        <v xml:space="preserve"> </v>
      </c>
      <c r="M21" s="227" t="str">
        <f>'Inschrijfformulier  '!N40</f>
        <v>Maak keuze ↓</v>
      </c>
      <c r="N21" s="197" t="str">
        <f>IF($M21="Ja",VLOOKUP($V21,'Poule berekening'!$A$3:$B$49,2,FALSE)," ")</f>
        <v xml:space="preserve"> </v>
      </c>
      <c r="P21" s="197" t="str">
        <f>'Inschrijfformulier  '!$Q40</f>
        <v>Maak keuze ↓</v>
      </c>
      <c r="Q21" s="197" t="str">
        <f>IF($P21="Ja",VLOOKUP($W21,'Poule berekening'!$D$3:$E$405,2,FALSE)," ")</f>
        <v xml:space="preserve"> </v>
      </c>
      <c r="S21" s="197" t="str">
        <f>'Inschrijfformulier  '!T40</f>
        <v>Maak keuze ↓</v>
      </c>
      <c r="T21" s="228" t="str">
        <f>'Inschrijfformulier  '!$U40</f>
        <v xml:space="preserve"> -</v>
      </c>
      <c r="U21" s="222">
        <f t="shared" si="0"/>
        <v>0</v>
      </c>
      <c r="V21" s="222">
        <f t="shared" si="1"/>
        <v>0</v>
      </c>
      <c r="W21" s="197" t="b">
        <f t="shared" si="2"/>
        <v>0</v>
      </c>
    </row>
    <row r="22" spans="1:23" s="197" customFormat="1" x14ac:dyDescent="0.25">
      <c r="A22" s="198" t="e">
        <f>'Inschrijfformulier  '!$B41</f>
        <v>#N/A</v>
      </c>
      <c r="B22" s="223">
        <f>'Inschrijfformulier  '!$C41</f>
        <v>20</v>
      </c>
      <c r="C22" s="197">
        <f>'Inschrijfformulier  '!$D41</f>
        <v>0</v>
      </c>
      <c r="D22" s="197">
        <f>'Inschrijfformulier  '!$E41</f>
        <v>0</v>
      </c>
      <c r="E22" s="224" t="str">
        <f>IFERROR(VLOOKUP('Inschrijfformulier  '!$F41,'Poule berekening'!$G$7:$H$8,2,FALSE)," ")</f>
        <v xml:space="preserve"> </v>
      </c>
      <c r="F22" s="225"/>
      <c r="G22" s="222"/>
      <c r="H22" s="197" t="str">
        <f>IFERROR(VLOOKUP('Inschrijfformulier  '!$I41,'Poule berekening'!$G$3:$H$5,2,FALSE)," ")</f>
        <v xml:space="preserve"> </v>
      </c>
      <c r="I22" s="226" t="str">
        <f>IFERROR(VLOOKUP('Inschrijfformulier  '!$J41,'Poule berekening'!$G$10:$H$24,2,FALSE)," ")</f>
        <v xml:space="preserve"> </v>
      </c>
      <c r="J22" s="197" t="str">
        <f>IFERROR(VLOOKUP('Inschrijfformulier  '!$K41,'Poule berekening'!$G$25:$H$27,2,FALSE)," ")</f>
        <v xml:space="preserve"> </v>
      </c>
      <c r="K22" s="197" t="str">
        <f>IFERROR(VLOOKUP('Inschrijfformulier  '!$W41,'Poule berekening'!$AG:$AI,3,FALSE)," ")</f>
        <v xml:space="preserve"> </v>
      </c>
      <c r="L22" s="197" t="str">
        <f>IFERROR(VLOOKUP('Inschrijfformulier  '!$M41,'Poule berekening'!$J$3:$K$128,2,FALSE)," ")</f>
        <v xml:space="preserve"> </v>
      </c>
      <c r="M22" s="227" t="str">
        <f>'Inschrijfformulier  '!N41</f>
        <v>Maak keuze ↓</v>
      </c>
      <c r="N22" s="197" t="str">
        <f>IF($M22="Ja",VLOOKUP($V22,'Poule berekening'!$A$3:$B$49,2,FALSE)," ")</f>
        <v xml:space="preserve"> </v>
      </c>
      <c r="P22" s="197" t="str">
        <f>'Inschrijfformulier  '!$Q41</f>
        <v>Maak keuze ↓</v>
      </c>
      <c r="Q22" s="197" t="str">
        <f>IF($P22="Ja",VLOOKUP($W22,'Poule berekening'!$D$3:$E$405,2,FALSE)," ")</f>
        <v xml:space="preserve"> </v>
      </c>
      <c r="S22" s="197" t="str">
        <f>'Inschrijfformulier  '!T41</f>
        <v>Maak keuze ↓</v>
      </c>
      <c r="T22" s="228" t="str">
        <f>'Inschrijfformulier  '!$U41</f>
        <v xml:space="preserve"> -</v>
      </c>
      <c r="U22" s="222">
        <f t="shared" si="0"/>
        <v>0</v>
      </c>
      <c r="V22" s="222">
        <f t="shared" si="1"/>
        <v>0</v>
      </c>
      <c r="W22" s="197" t="b">
        <f t="shared" si="2"/>
        <v>0</v>
      </c>
    </row>
    <row r="23" spans="1:23" s="197" customFormat="1" x14ac:dyDescent="0.25">
      <c r="A23" s="198" t="e">
        <f>'Inschrijfformulier  '!$B42</f>
        <v>#N/A</v>
      </c>
      <c r="B23" s="223">
        <f>'Inschrijfformulier  '!$C42</f>
        <v>21</v>
      </c>
      <c r="C23" s="197">
        <f>'Inschrijfformulier  '!$D42</f>
        <v>0</v>
      </c>
      <c r="D23" s="197">
        <f>'Inschrijfformulier  '!$E42</f>
        <v>0</v>
      </c>
      <c r="E23" s="224" t="str">
        <f>IFERROR(VLOOKUP('Inschrijfformulier  '!$F42,'Poule berekening'!$G$7:$H$8,2,FALSE)," ")</f>
        <v xml:space="preserve"> </v>
      </c>
      <c r="F23" s="225"/>
      <c r="G23" s="222"/>
      <c r="H23" s="197" t="str">
        <f>IFERROR(VLOOKUP('Inschrijfformulier  '!$I42,'Poule berekening'!$G$3:$H$5,2,FALSE)," ")</f>
        <v xml:space="preserve"> </v>
      </c>
      <c r="I23" s="226" t="str">
        <f>IFERROR(VLOOKUP('Inschrijfformulier  '!$J42,'Poule berekening'!$G$10:$H$24,2,FALSE)," ")</f>
        <v xml:space="preserve"> </v>
      </c>
      <c r="J23" s="197" t="str">
        <f>IFERROR(VLOOKUP('Inschrijfformulier  '!$K42,'Poule berekening'!$G$25:$H$27,2,FALSE)," ")</f>
        <v xml:space="preserve"> </v>
      </c>
      <c r="K23" s="197" t="str">
        <f>IFERROR(VLOOKUP('Inschrijfformulier  '!$W42,'Poule berekening'!$AG:$AI,3,FALSE)," ")</f>
        <v xml:space="preserve"> </v>
      </c>
      <c r="L23" s="197" t="str">
        <f>IFERROR(VLOOKUP('Inschrijfformulier  '!$M42,'Poule berekening'!$J$3:$K$128,2,FALSE)," ")</f>
        <v xml:space="preserve"> </v>
      </c>
      <c r="M23" s="227" t="str">
        <f>'Inschrijfformulier  '!N42</f>
        <v>Maak keuze ↓</v>
      </c>
      <c r="N23" s="197" t="str">
        <f>IF($M23="Ja",VLOOKUP($V23,'Poule berekening'!$A$3:$B$49,2,FALSE)," ")</f>
        <v xml:space="preserve"> </v>
      </c>
      <c r="P23" s="197" t="str">
        <f>'Inschrijfformulier  '!$Q42</f>
        <v>Maak keuze ↓</v>
      </c>
      <c r="Q23" s="197" t="str">
        <f>IF($P23="Ja",VLOOKUP($W23,'Poule berekening'!$D$3:$E$405,2,FALSE)," ")</f>
        <v xml:space="preserve"> </v>
      </c>
      <c r="S23" s="197" t="str">
        <f>'Inschrijfformulier  '!T42</f>
        <v>Maak keuze ↓</v>
      </c>
      <c r="T23" s="228" t="str">
        <f>'Inschrijfformulier  '!$U42</f>
        <v xml:space="preserve"> -</v>
      </c>
      <c r="U23" s="222">
        <f t="shared" si="0"/>
        <v>0</v>
      </c>
      <c r="V23" s="222">
        <f t="shared" si="1"/>
        <v>0</v>
      </c>
      <c r="W23" s="197" t="b">
        <f t="shared" si="2"/>
        <v>0</v>
      </c>
    </row>
    <row r="24" spans="1:23" s="197" customFormat="1" x14ac:dyDescent="0.25">
      <c r="A24" s="198" t="e">
        <f>'Inschrijfformulier  '!$B43</f>
        <v>#N/A</v>
      </c>
      <c r="B24" s="223">
        <f>'Inschrijfformulier  '!$C43</f>
        <v>22</v>
      </c>
      <c r="C24" s="197">
        <f>'Inschrijfformulier  '!$D43</f>
        <v>0</v>
      </c>
      <c r="D24" s="197">
        <f>'Inschrijfformulier  '!$E43</f>
        <v>0</v>
      </c>
      <c r="E24" s="224" t="str">
        <f>IFERROR(VLOOKUP('Inschrijfformulier  '!$F43,'Poule berekening'!$G$7:$H$8,2,FALSE)," ")</f>
        <v xml:space="preserve"> </v>
      </c>
      <c r="F24" s="225"/>
      <c r="G24" s="222"/>
      <c r="H24" s="197" t="str">
        <f>IFERROR(VLOOKUP('Inschrijfformulier  '!$I43,'Poule berekening'!$G$3:$H$5,2,FALSE)," ")</f>
        <v xml:space="preserve"> </v>
      </c>
      <c r="I24" s="226" t="str">
        <f>IFERROR(VLOOKUP('Inschrijfformulier  '!$J43,'Poule berekening'!$G$10:$H$24,2,FALSE)," ")</f>
        <v xml:space="preserve"> </v>
      </c>
      <c r="J24" s="197" t="str">
        <f>IFERROR(VLOOKUP('Inschrijfformulier  '!$K43,'Poule berekening'!$G$25:$H$27,2,FALSE)," ")</f>
        <v xml:space="preserve"> </v>
      </c>
      <c r="K24" s="197" t="str">
        <f>IFERROR(VLOOKUP('Inschrijfformulier  '!$W43,'Poule berekening'!$AG:$AI,3,FALSE)," ")</f>
        <v xml:space="preserve"> </v>
      </c>
      <c r="L24" s="197" t="str">
        <f>IFERROR(VLOOKUP('Inschrijfformulier  '!$M43,'Poule berekening'!$J$3:$K$128,2,FALSE)," ")</f>
        <v xml:space="preserve"> </v>
      </c>
      <c r="M24" s="227" t="str">
        <f>'Inschrijfformulier  '!N43</f>
        <v>Maak keuze ↓</v>
      </c>
      <c r="N24" s="197" t="str">
        <f>IF($M24="Ja",VLOOKUP($V24,'Poule berekening'!$A$3:$B$49,2,FALSE)," ")</f>
        <v xml:space="preserve"> </v>
      </c>
      <c r="P24" s="197" t="str">
        <f>'Inschrijfformulier  '!$Q43</f>
        <v>Maak keuze ↓</v>
      </c>
      <c r="Q24" s="197" t="str">
        <f>IF($P24="Ja",VLOOKUP($W24,'Poule berekening'!$D$3:$E$405,2,FALSE)," ")</f>
        <v xml:space="preserve"> </v>
      </c>
      <c r="S24" s="197" t="str">
        <f>'Inschrijfformulier  '!T43</f>
        <v>Maak keuze ↓</v>
      </c>
      <c r="T24" s="228" t="str">
        <f>'Inschrijfformulier  '!$U43</f>
        <v xml:space="preserve"> -</v>
      </c>
      <c r="U24" s="222">
        <f t="shared" si="0"/>
        <v>0</v>
      </c>
      <c r="V24" s="222">
        <f t="shared" si="1"/>
        <v>0</v>
      </c>
      <c r="W24" s="197" t="b">
        <f t="shared" si="2"/>
        <v>0</v>
      </c>
    </row>
    <row r="25" spans="1:23" s="197" customFormat="1" x14ac:dyDescent="0.25">
      <c r="A25" s="198" t="e">
        <f>'Inschrijfformulier  '!$B44</f>
        <v>#N/A</v>
      </c>
      <c r="B25" s="223">
        <f>'Inschrijfformulier  '!$C44</f>
        <v>23</v>
      </c>
      <c r="C25" s="197">
        <f>'Inschrijfformulier  '!$D44</f>
        <v>0</v>
      </c>
      <c r="D25" s="197">
        <f>'Inschrijfformulier  '!$E44</f>
        <v>0</v>
      </c>
      <c r="E25" s="224" t="str">
        <f>IFERROR(VLOOKUP('Inschrijfformulier  '!$F44,'Poule berekening'!$G$7:$H$8,2,FALSE)," ")</f>
        <v xml:space="preserve"> </v>
      </c>
      <c r="F25" s="225"/>
      <c r="G25" s="222"/>
      <c r="H25" s="197" t="str">
        <f>IFERROR(VLOOKUP('Inschrijfformulier  '!$I44,'Poule berekening'!$G$3:$H$5,2,FALSE)," ")</f>
        <v xml:space="preserve"> </v>
      </c>
      <c r="I25" s="226" t="str">
        <f>IFERROR(VLOOKUP('Inschrijfformulier  '!$J44,'Poule berekening'!$G$10:$H$24,2,FALSE)," ")</f>
        <v xml:space="preserve"> </v>
      </c>
      <c r="J25" s="197" t="str">
        <f>IFERROR(VLOOKUP('Inschrijfformulier  '!$K44,'Poule berekening'!$G$25:$H$27,2,FALSE)," ")</f>
        <v xml:space="preserve"> </v>
      </c>
      <c r="K25" s="197" t="str">
        <f>IFERROR(VLOOKUP('Inschrijfformulier  '!$W44,'Poule berekening'!$AG:$AI,3,FALSE)," ")</f>
        <v xml:space="preserve"> </v>
      </c>
      <c r="L25" s="197" t="str">
        <f>IFERROR(VLOOKUP('Inschrijfformulier  '!$M44,'Poule berekening'!$J$3:$K$128,2,FALSE)," ")</f>
        <v xml:space="preserve"> </v>
      </c>
      <c r="M25" s="227" t="str">
        <f>'Inschrijfformulier  '!N44</f>
        <v>Maak keuze ↓</v>
      </c>
      <c r="N25" s="197" t="str">
        <f>IF($M25="Ja",VLOOKUP($V25,'Poule berekening'!$A$3:$B$49,2,FALSE)," ")</f>
        <v xml:space="preserve"> </v>
      </c>
      <c r="P25" s="197" t="str">
        <f>'Inschrijfformulier  '!$Q44</f>
        <v>Maak keuze ↓</v>
      </c>
      <c r="Q25" s="197" t="str">
        <f>IF($P25="Ja",VLOOKUP($W25,'Poule berekening'!$D$3:$E$405,2,FALSE)," ")</f>
        <v xml:space="preserve"> </v>
      </c>
      <c r="S25" s="197" t="str">
        <f>'Inschrijfformulier  '!T44</f>
        <v>Maak keuze ↓</v>
      </c>
      <c r="T25" s="228" t="str">
        <f>'Inschrijfformulier  '!$U44</f>
        <v xml:space="preserve"> -</v>
      </c>
      <c r="U25" s="222">
        <f t="shared" si="0"/>
        <v>0</v>
      </c>
      <c r="V25" s="222">
        <f t="shared" si="1"/>
        <v>0</v>
      </c>
      <c r="W25" s="197" t="b">
        <f t="shared" si="2"/>
        <v>0</v>
      </c>
    </row>
    <row r="26" spans="1:23" s="197" customFormat="1" x14ac:dyDescent="0.25">
      <c r="A26" s="198" t="e">
        <f>'Inschrijfformulier  '!$B45</f>
        <v>#N/A</v>
      </c>
      <c r="B26" s="223">
        <f>'Inschrijfformulier  '!$C45</f>
        <v>24</v>
      </c>
      <c r="C26" s="197">
        <f>'Inschrijfformulier  '!$D45</f>
        <v>0</v>
      </c>
      <c r="D26" s="197">
        <f>'Inschrijfformulier  '!$E45</f>
        <v>0</v>
      </c>
      <c r="E26" s="224" t="str">
        <f>IFERROR(VLOOKUP('Inschrijfformulier  '!$F45,'Poule berekening'!$G$7:$H$8,2,FALSE)," ")</f>
        <v xml:space="preserve"> </v>
      </c>
      <c r="F26" s="225"/>
      <c r="G26" s="222"/>
      <c r="H26" s="197" t="str">
        <f>IFERROR(VLOOKUP('Inschrijfformulier  '!$I45,'Poule berekening'!$G$3:$H$5,2,FALSE)," ")</f>
        <v xml:space="preserve"> </v>
      </c>
      <c r="I26" s="226" t="str">
        <f>IFERROR(VLOOKUP('Inschrijfformulier  '!$J45,'Poule berekening'!$G$10:$H$24,2,FALSE)," ")</f>
        <v xml:space="preserve"> </v>
      </c>
      <c r="J26" s="197" t="str">
        <f>IFERROR(VLOOKUP('Inschrijfformulier  '!$K45,'Poule berekening'!$G$25:$H$27,2,FALSE)," ")</f>
        <v xml:space="preserve"> </v>
      </c>
      <c r="K26" s="197" t="str">
        <f>IFERROR(VLOOKUP('Inschrijfformulier  '!$W45,'Poule berekening'!$AG:$AI,3,FALSE)," ")</f>
        <v xml:space="preserve"> </v>
      </c>
      <c r="L26" s="197" t="str">
        <f>IFERROR(VLOOKUP('Inschrijfformulier  '!$M45,'Poule berekening'!$J$3:$K$128,2,FALSE)," ")</f>
        <v xml:space="preserve"> </v>
      </c>
      <c r="M26" s="227" t="str">
        <f>'Inschrijfformulier  '!N45</f>
        <v>Maak keuze ↓</v>
      </c>
      <c r="N26" s="197" t="str">
        <f>IF($M26="Ja",VLOOKUP($V26,'Poule berekening'!$A$3:$B$49,2,FALSE)," ")</f>
        <v xml:space="preserve"> </v>
      </c>
      <c r="P26" s="197" t="str">
        <f>'Inschrijfformulier  '!$Q45</f>
        <v>Maak keuze ↓</v>
      </c>
      <c r="Q26" s="197" t="str">
        <f>IF($P26="Ja",VLOOKUP($W26,'Poule berekening'!$D$3:$E$405,2,FALSE)," ")</f>
        <v xml:space="preserve"> </v>
      </c>
      <c r="S26" s="197" t="str">
        <f>'Inschrijfformulier  '!T45</f>
        <v>Maak keuze ↓</v>
      </c>
      <c r="T26" s="228" t="str">
        <f>'Inschrijfformulier  '!$U45</f>
        <v xml:space="preserve"> -</v>
      </c>
      <c r="U26" s="222">
        <f t="shared" si="0"/>
        <v>0</v>
      </c>
      <c r="V26" s="222">
        <f t="shared" si="1"/>
        <v>0</v>
      </c>
      <c r="W26" s="197" t="b">
        <f t="shared" si="2"/>
        <v>0</v>
      </c>
    </row>
    <row r="27" spans="1:23" s="197" customFormat="1" x14ac:dyDescent="0.25">
      <c r="A27" s="198" t="e">
        <f>'Inschrijfformulier  '!$B46</f>
        <v>#N/A</v>
      </c>
      <c r="B27" s="223">
        <f>'Inschrijfformulier  '!$C46</f>
        <v>25</v>
      </c>
      <c r="C27" s="197">
        <f>'Inschrijfformulier  '!$D46</f>
        <v>0</v>
      </c>
      <c r="D27" s="197">
        <f>'Inschrijfformulier  '!$E46</f>
        <v>0</v>
      </c>
      <c r="E27" s="224" t="str">
        <f>IFERROR(VLOOKUP('Inschrijfformulier  '!$F46,'Poule berekening'!$G$7:$H$8,2,FALSE)," ")</f>
        <v xml:space="preserve"> </v>
      </c>
      <c r="F27" s="225"/>
      <c r="G27" s="222"/>
      <c r="H27" s="197" t="str">
        <f>IFERROR(VLOOKUP('Inschrijfformulier  '!$I46,'Poule berekening'!$G$3:$H$5,2,FALSE)," ")</f>
        <v xml:space="preserve"> </v>
      </c>
      <c r="I27" s="226" t="str">
        <f>IFERROR(VLOOKUP('Inschrijfformulier  '!$J46,'Poule berekening'!$G$10:$H$24,2,FALSE)," ")</f>
        <v xml:space="preserve"> </v>
      </c>
      <c r="J27" s="197" t="str">
        <f>IFERROR(VLOOKUP('Inschrijfformulier  '!$K46,'Poule berekening'!$G$25:$H$27,2,FALSE)," ")</f>
        <v xml:space="preserve"> </v>
      </c>
      <c r="K27" s="197" t="str">
        <f>IFERROR(VLOOKUP('Inschrijfformulier  '!$W46,'Poule berekening'!$AG:$AI,3,FALSE)," ")</f>
        <v xml:space="preserve"> </v>
      </c>
      <c r="L27" s="197" t="str">
        <f>IFERROR(VLOOKUP('Inschrijfformulier  '!$M46,'Poule berekening'!$J$3:$K$128,2,FALSE)," ")</f>
        <v xml:space="preserve"> </v>
      </c>
      <c r="M27" s="227" t="str">
        <f>'Inschrijfformulier  '!N46</f>
        <v>Maak keuze ↓</v>
      </c>
      <c r="N27" s="197" t="str">
        <f>IF($M27="Ja",VLOOKUP($V27,'Poule berekening'!$A$3:$B$49,2,FALSE)," ")</f>
        <v xml:space="preserve"> </v>
      </c>
      <c r="P27" s="197" t="str">
        <f>'Inschrijfformulier  '!$Q46</f>
        <v>Maak keuze ↓</v>
      </c>
      <c r="Q27" s="197" t="str">
        <f>IF($P27="Ja",VLOOKUP($W27,'Poule berekening'!$D$3:$E$405,2,FALSE)," ")</f>
        <v xml:space="preserve"> </v>
      </c>
      <c r="S27" s="197" t="str">
        <f>'Inschrijfformulier  '!T46</f>
        <v>Maak keuze ↓</v>
      </c>
      <c r="T27" s="228" t="str">
        <f>'Inschrijfformulier  '!$U46</f>
        <v xml:space="preserve"> -</v>
      </c>
      <c r="U27" s="222">
        <f t="shared" si="0"/>
        <v>0</v>
      </c>
      <c r="V27" s="222">
        <f t="shared" si="1"/>
        <v>0</v>
      </c>
      <c r="W27" s="197" t="b">
        <f t="shared" si="2"/>
        <v>0</v>
      </c>
    </row>
    <row r="28" spans="1:23" s="197" customFormat="1" x14ac:dyDescent="0.25">
      <c r="A28" s="198" t="e">
        <f>'Inschrijfformulier  '!$B47</f>
        <v>#N/A</v>
      </c>
      <c r="B28" s="223">
        <f>'Inschrijfformulier  '!$C47</f>
        <v>26</v>
      </c>
      <c r="C28" s="197">
        <f>'Inschrijfformulier  '!$D47</f>
        <v>0</v>
      </c>
      <c r="D28" s="197">
        <f>'Inschrijfformulier  '!$E47</f>
        <v>0</v>
      </c>
      <c r="E28" s="224" t="str">
        <f>IFERROR(VLOOKUP('Inschrijfformulier  '!$F47,'Poule berekening'!$G$7:$H$8,2,FALSE)," ")</f>
        <v xml:space="preserve"> </v>
      </c>
      <c r="F28" s="225"/>
      <c r="G28" s="222"/>
      <c r="H28" s="197" t="str">
        <f>IFERROR(VLOOKUP('Inschrijfformulier  '!$I47,'Poule berekening'!$G$3:$H$5,2,FALSE)," ")</f>
        <v xml:space="preserve"> </v>
      </c>
      <c r="I28" s="226" t="str">
        <f>IFERROR(VLOOKUP('Inschrijfformulier  '!$J47,'Poule berekening'!$G$10:$H$24,2,FALSE)," ")</f>
        <v xml:space="preserve"> </v>
      </c>
      <c r="J28" s="197" t="str">
        <f>IFERROR(VLOOKUP('Inschrijfformulier  '!$K47,'Poule berekening'!$G$25:$H$27,2,FALSE)," ")</f>
        <v xml:space="preserve"> </v>
      </c>
      <c r="K28" s="197" t="str">
        <f>IFERROR(VLOOKUP('Inschrijfformulier  '!$W47,'Poule berekening'!$AG:$AI,3,FALSE)," ")</f>
        <v xml:space="preserve"> </v>
      </c>
      <c r="L28" s="197" t="str">
        <f>IFERROR(VLOOKUP('Inschrijfformulier  '!$M47,'Poule berekening'!$J$3:$K$128,2,FALSE)," ")</f>
        <v xml:space="preserve"> </v>
      </c>
      <c r="M28" s="227" t="str">
        <f>'Inschrijfformulier  '!N47</f>
        <v>Maak keuze ↓</v>
      </c>
      <c r="N28" s="197" t="str">
        <f>IF($M28="Ja",VLOOKUP($V28,'Poule berekening'!$A$3:$B$49,2,FALSE)," ")</f>
        <v xml:space="preserve"> </v>
      </c>
      <c r="P28" s="197" t="str">
        <f>'Inschrijfformulier  '!$Q47</f>
        <v>Maak keuze ↓</v>
      </c>
      <c r="Q28" s="197" t="str">
        <f>IF($P28="Ja",VLOOKUP($W28,'Poule berekening'!$D$3:$E$405,2,FALSE)," ")</f>
        <v xml:space="preserve"> </v>
      </c>
      <c r="S28" s="197" t="str">
        <f>'Inschrijfformulier  '!T47</f>
        <v>Maak keuze ↓</v>
      </c>
      <c r="T28" s="228" t="str">
        <f>'Inschrijfformulier  '!$U47</f>
        <v xml:space="preserve"> -</v>
      </c>
      <c r="U28" s="222">
        <f t="shared" si="0"/>
        <v>0</v>
      </c>
      <c r="V28" s="222">
        <f t="shared" si="1"/>
        <v>0</v>
      </c>
      <c r="W28" s="197" t="b">
        <f t="shared" si="2"/>
        <v>0</v>
      </c>
    </row>
    <row r="29" spans="1:23" s="197" customFormat="1" x14ac:dyDescent="0.25">
      <c r="A29" s="198" t="e">
        <f>'Inschrijfformulier  '!$B48</f>
        <v>#N/A</v>
      </c>
      <c r="B29" s="223">
        <f>'Inschrijfformulier  '!$C48</f>
        <v>27</v>
      </c>
      <c r="C29" s="197">
        <f>'Inschrijfformulier  '!$D48</f>
        <v>0</v>
      </c>
      <c r="D29" s="197">
        <f>'Inschrijfformulier  '!$E48</f>
        <v>0</v>
      </c>
      <c r="E29" s="224" t="str">
        <f>IFERROR(VLOOKUP('Inschrijfformulier  '!$F48,'Poule berekening'!$G$7:$H$8,2,FALSE)," ")</f>
        <v xml:space="preserve"> </v>
      </c>
      <c r="F29" s="225"/>
      <c r="G29" s="222"/>
      <c r="H29" s="197" t="str">
        <f>IFERROR(VLOOKUP('Inschrijfformulier  '!$I48,'Poule berekening'!$G$3:$H$5,2,FALSE)," ")</f>
        <v xml:space="preserve"> </v>
      </c>
      <c r="I29" s="226" t="str">
        <f>IFERROR(VLOOKUP('Inschrijfformulier  '!$J48,'Poule berekening'!$G$10:$H$24,2,FALSE)," ")</f>
        <v xml:space="preserve"> </v>
      </c>
      <c r="J29" s="197" t="str">
        <f>IFERROR(VLOOKUP('Inschrijfformulier  '!$K48,'Poule berekening'!$G$25:$H$27,2,FALSE)," ")</f>
        <v xml:space="preserve"> </v>
      </c>
      <c r="K29" s="197" t="str">
        <f>IFERROR(VLOOKUP('Inschrijfformulier  '!$W48,'Poule berekening'!$AG:$AI,3,FALSE)," ")</f>
        <v xml:space="preserve"> </v>
      </c>
      <c r="L29" s="197" t="str">
        <f>IFERROR(VLOOKUP('Inschrijfformulier  '!$M48,'Poule berekening'!$J$3:$K$128,2,FALSE)," ")</f>
        <v xml:space="preserve"> </v>
      </c>
      <c r="M29" s="227" t="str">
        <f>'Inschrijfformulier  '!N48</f>
        <v>Maak keuze ↓</v>
      </c>
      <c r="N29" s="197" t="str">
        <f>IF($M29="Ja",VLOOKUP($V29,'Poule berekening'!$A$3:$B$49,2,FALSE)," ")</f>
        <v xml:space="preserve"> </v>
      </c>
      <c r="P29" s="197" t="str">
        <f>'Inschrijfformulier  '!$Q48</f>
        <v>Maak keuze ↓</v>
      </c>
      <c r="Q29" s="197" t="str">
        <f>IF($P29="Ja",VLOOKUP($W29,'Poule berekening'!$D$3:$E$405,2,FALSE)," ")</f>
        <v xml:space="preserve"> </v>
      </c>
      <c r="S29" s="197" t="str">
        <f>'Inschrijfformulier  '!T48</f>
        <v>Maak keuze ↓</v>
      </c>
      <c r="T29" s="228" t="str">
        <f>'Inschrijfformulier  '!$U48</f>
        <v xml:space="preserve"> -</v>
      </c>
      <c r="U29" s="222">
        <f t="shared" si="0"/>
        <v>0</v>
      </c>
      <c r="V29" s="222">
        <f t="shared" si="1"/>
        <v>0</v>
      </c>
      <c r="W29" s="197" t="b">
        <f t="shared" si="2"/>
        <v>0</v>
      </c>
    </row>
    <row r="30" spans="1:23" s="197" customFormat="1" x14ac:dyDescent="0.25">
      <c r="A30" s="198" t="e">
        <f>'Inschrijfformulier  '!$B49</f>
        <v>#N/A</v>
      </c>
      <c r="B30" s="223">
        <f>'Inschrijfformulier  '!$C49</f>
        <v>28</v>
      </c>
      <c r="C30" s="197">
        <f>'Inschrijfformulier  '!$D49</f>
        <v>0</v>
      </c>
      <c r="D30" s="197">
        <f>'Inschrijfformulier  '!$E49</f>
        <v>0</v>
      </c>
      <c r="E30" s="224" t="str">
        <f>IFERROR(VLOOKUP('Inschrijfformulier  '!$F49,'Poule berekening'!$G$7:$H$8,2,FALSE)," ")</f>
        <v xml:space="preserve"> </v>
      </c>
      <c r="F30" s="225"/>
      <c r="G30" s="222"/>
      <c r="H30" s="197" t="str">
        <f>IFERROR(VLOOKUP('Inschrijfformulier  '!$I49,'Poule berekening'!$G$3:$H$5,2,FALSE)," ")</f>
        <v xml:space="preserve"> </v>
      </c>
      <c r="I30" s="226" t="str">
        <f>IFERROR(VLOOKUP('Inschrijfformulier  '!$J49,'Poule berekening'!$G$10:$H$24,2,FALSE)," ")</f>
        <v xml:space="preserve"> </v>
      </c>
      <c r="J30" s="197" t="str">
        <f>IFERROR(VLOOKUP('Inschrijfformulier  '!$K49,'Poule berekening'!$G$25:$H$27,2,FALSE)," ")</f>
        <v xml:space="preserve"> </v>
      </c>
      <c r="K30" s="197" t="str">
        <f>IFERROR(VLOOKUP('Inschrijfformulier  '!$W49,'Poule berekening'!$AG:$AI,3,FALSE)," ")</f>
        <v xml:space="preserve"> </v>
      </c>
      <c r="L30" s="197" t="str">
        <f>IFERROR(VLOOKUP('Inschrijfformulier  '!$M49,'Poule berekening'!$J$3:$K$128,2,FALSE)," ")</f>
        <v xml:space="preserve"> </v>
      </c>
      <c r="M30" s="227" t="str">
        <f>'Inschrijfformulier  '!N49</f>
        <v>Maak keuze ↓</v>
      </c>
      <c r="N30" s="197" t="str">
        <f>IF($M30="Ja",VLOOKUP($V30,'Poule berekening'!$A$3:$B$49,2,FALSE)," ")</f>
        <v xml:space="preserve"> </v>
      </c>
      <c r="P30" s="197" t="str">
        <f>'Inschrijfformulier  '!$Q49</f>
        <v>Maak keuze ↓</v>
      </c>
      <c r="Q30" s="197" t="str">
        <f>IF($P30="Ja",VLOOKUP($W30,'Poule berekening'!$D$3:$E$405,2,FALSE)," ")</f>
        <v xml:space="preserve"> </v>
      </c>
      <c r="S30" s="197" t="str">
        <f>'Inschrijfformulier  '!T49</f>
        <v>Maak keuze ↓</v>
      </c>
      <c r="T30" s="228" t="str">
        <f>'Inschrijfformulier  '!$U49</f>
        <v xml:space="preserve"> -</v>
      </c>
      <c r="U30" s="222">
        <f t="shared" si="0"/>
        <v>0</v>
      </c>
      <c r="V30" s="222">
        <f t="shared" si="1"/>
        <v>0</v>
      </c>
      <c r="W30" s="197" t="b">
        <f t="shared" si="2"/>
        <v>0</v>
      </c>
    </row>
    <row r="31" spans="1:23" s="197" customFormat="1" x14ac:dyDescent="0.25">
      <c r="A31" s="198" t="e">
        <f>'Inschrijfformulier  '!$B50</f>
        <v>#N/A</v>
      </c>
      <c r="B31" s="223">
        <f>'Inschrijfformulier  '!$C50</f>
        <v>29</v>
      </c>
      <c r="C31" s="197">
        <f>'Inschrijfformulier  '!$D50</f>
        <v>0</v>
      </c>
      <c r="D31" s="197">
        <f>'Inschrijfformulier  '!$E50</f>
        <v>0</v>
      </c>
      <c r="E31" s="224" t="str">
        <f>IFERROR(VLOOKUP('Inschrijfformulier  '!$F50,'Poule berekening'!$G$7:$H$8,2,FALSE)," ")</f>
        <v xml:space="preserve"> </v>
      </c>
      <c r="F31" s="225"/>
      <c r="G31" s="222"/>
      <c r="H31" s="197" t="str">
        <f>IFERROR(VLOOKUP('Inschrijfformulier  '!$I50,'Poule berekening'!$G$3:$H$5,2,FALSE)," ")</f>
        <v xml:space="preserve"> </v>
      </c>
      <c r="I31" s="226" t="str">
        <f>IFERROR(VLOOKUP('Inschrijfformulier  '!$J50,'Poule berekening'!$G$10:$H$24,2,FALSE)," ")</f>
        <v xml:space="preserve"> </v>
      </c>
      <c r="J31" s="197" t="str">
        <f>IFERROR(VLOOKUP('Inschrijfformulier  '!$K50,'Poule berekening'!$G$25:$H$27,2,FALSE)," ")</f>
        <v xml:space="preserve"> </v>
      </c>
      <c r="K31" s="197" t="str">
        <f>IFERROR(VLOOKUP('Inschrijfformulier  '!$W50,'Poule berekening'!$AG:$AI,3,FALSE)," ")</f>
        <v xml:space="preserve"> </v>
      </c>
      <c r="L31" s="197" t="str">
        <f>IFERROR(VLOOKUP('Inschrijfformulier  '!$M50,'Poule berekening'!$J$3:$K$128,2,FALSE)," ")</f>
        <v xml:space="preserve"> </v>
      </c>
      <c r="M31" s="227" t="str">
        <f>'Inschrijfformulier  '!N50</f>
        <v>Maak keuze ↓</v>
      </c>
      <c r="N31" s="197" t="str">
        <f>IF($M31="Ja",VLOOKUP($V31,'Poule berekening'!$A$3:$B$49,2,FALSE)," ")</f>
        <v xml:space="preserve"> </v>
      </c>
      <c r="P31" s="197" t="str">
        <f>'Inschrijfformulier  '!$Q50</f>
        <v>Maak keuze ↓</v>
      </c>
      <c r="Q31" s="197" t="str">
        <f>IF($P31="Ja",VLOOKUP($W31,'Poule berekening'!$D$3:$E$405,2,FALSE)," ")</f>
        <v xml:space="preserve"> </v>
      </c>
      <c r="S31" s="197" t="str">
        <f>'Inschrijfformulier  '!T50</f>
        <v>Maak keuze ↓</v>
      </c>
      <c r="T31" s="228" t="str">
        <f>'Inschrijfformulier  '!$U50</f>
        <v xml:space="preserve"> -</v>
      </c>
      <c r="U31" s="222">
        <f t="shared" si="0"/>
        <v>0</v>
      </c>
      <c r="V31" s="222">
        <f t="shared" si="1"/>
        <v>0</v>
      </c>
      <c r="W31" s="197" t="b">
        <f t="shared" si="2"/>
        <v>0</v>
      </c>
    </row>
    <row r="32" spans="1:23" s="197" customFormat="1" x14ac:dyDescent="0.25">
      <c r="A32" s="198" t="e">
        <f>'Inschrijfformulier  '!$B51</f>
        <v>#N/A</v>
      </c>
      <c r="B32" s="223">
        <f>'Inschrijfformulier  '!$C51</f>
        <v>30</v>
      </c>
      <c r="C32" s="197">
        <f>'Inschrijfformulier  '!$D51</f>
        <v>0</v>
      </c>
      <c r="D32" s="197">
        <f>'Inschrijfformulier  '!$E51</f>
        <v>0</v>
      </c>
      <c r="E32" s="224" t="str">
        <f>IFERROR(VLOOKUP('Inschrijfformulier  '!$F51,'Poule berekening'!$G$7:$H$8,2,FALSE)," ")</f>
        <v xml:space="preserve"> </v>
      </c>
      <c r="F32" s="225"/>
      <c r="G32" s="222"/>
      <c r="H32" s="197" t="str">
        <f>IFERROR(VLOOKUP('Inschrijfformulier  '!$I51,'Poule berekening'!$G$3:$H$5,2,FALSE)," ")</f>
        <v xml:space="preserve"> </v>
      </c>
      <c r="I32" s="226" t="str">
        <f>IFERROR(VLOOKUP('Inschrijfformulier  '!$J51,'Poule berekening'!$G$10:$H$24,2,FALSE)," ")</f>
        <v xml:space="preserve"> </v>
      </c>
      <c r="J32" s="197" t="str">
        <f>IFERROR(VLOOKUP('Inschrijfformulier  '!$K51,'Poule berekening'!$G$25:$H$27,2,FALSE)," ")</f>
        <v xml:space="preserve"> </v>
      </c>
      <c r="K32" s="197" t="str">
        <f>IFERROR(VLOOKUP('Inschrijfformulier  '!$W51,'Poule berekening'!$AG:$AI,3,FALSE)," ")</f>
        <v xml:space="preserve"> </v>
      </c>
      <c r="L32" s="197" t="str">
        <f>IFERROR(VLOOKUP('Inschrijfformulier  '!$M51,'Poule berekening'!$J$3:$K$128,2,FALSE)," ")</f>
        <v xml:space="preserve"> </v>
      </c>
      <c r="M32" s="227" t="str">
        <f>'Inschrijfformulier  '!N51</f>
        <v>Maak keuze ↓</v>
      </c>
      <c r="N32" s="197" t="str">
        <f>IF($M32="Ja",VLOOKUP($V32,'Poule berekening'!$A$3:$B$49,2,FALSE)," ")</f>
        <v xml:space="preserve"> </v>
      </c>
      <c r="P32" s="197" t="str">
        <f>'Inschrijfformulier  '!$Q51</f>
        <v>Maak keuze ↓</v>
      </c>
      <c r="Q32" s="197" t="str">
        <f>IF($P32="Ja",VLOOKUP($W32,'Poule berekening'!$D$3:$E$405,2,FALSE)," ")</f>
        <v xml:space="preserve"> </v>
      </c>
      <c r="S32" s="197" t="str">
        <f>'Inschrijfformulier  '!T51</f>
        <v>Maak keuze ↓</v>
      </c>
      <c r="T32" s="228" t="str">
        <f>'Inschrijfformulier  '!$U51</f>
        <v xml:space="preserve"> -</v>
      </c>
      <c r="U32" s="222">
        <f t="shared" si="0"/>
        <v>0</v>
      </c>
      <c r="V32" s="222">
        <f t="shared" si="1"/>
        <v>0</v>
      </c>
      <c r="W32" s="197" t="b">
        <f t="shared" si="2"/>
        <v>0</v>
      </c>
    </row>
    <row r="33" spans="1:23" s="197" customFormat="1" x14ac:dyDescent="0.25">
      <c r="A33" s="198" t="e">
        <f>'Inschrijfformulier  '!$B52</f>
        <v>#N/A</v>
      </c>
      <c r="B33" s="223">
        <f>'Inschrijfformulier  '!$C52</f>
        <v>31</v>
      </c>
      <c r="C33" s="197">
        <f>'Inschrijfformulier  '!$D52</f>
        <v>0</v>
      </c>
      <c r="D33" s="197">
        <f>'Inschrijfformulier  '!$E52</f>
        <v>0</v>
      </c>
      <c r="E33" s="224" t="str">
        <f>IFERROR(VLOOKUP('Inschrijfformulier  '!$F52,'Poule berekening'!$G$7:$H$8,2,FALSE)," ")</f>
        <v xml:space="preserve"> </v>
      </c>
      <c r="F33" s="225"/>
      <c r="G33" s="222"/>
      <c r="H33" s="197" t="str">
        <f>IFERROR(VLOOKUP('Inschrijfformulier  '!$I52,'Poule berekening'!$G$3:$H$5,2,FALSE)," ")</f>
        <v xml:space="preserve"> </v>
      </c>
      <c r="I33" s="226" t="str">
        <f>IFERROR(VLOOKUP('Inschrijfformulier  '!$J52,'Poule berekening'!$G$10:$H$24,2,FALSE)," ")</f>
        <v xml:space="preserve"> </v>
      </c>
      <c r="J33" s="197" t="str">
        <f>IFERROR(VLOOKUP('Inschrijfformulier  '!$K52,'Poule berekening'!$G$25:$H$27,2,FALSE)," ")</f>
        <v xml:space="preserve"> </v>
      </c>
      <c r="K33" s="197" t="str">
        <f>IFERROR(VLOOKUP('Inschrijfformulier  '!$W52,'Poule berekening'!$AG:$AI,3,FALSE)," ")</f>
        <v xml:space="preserve"> </v>
      </c>
      <c r="L33" s="197" t="str">
        <f>IFERROR(VLOOKUP('Inschrijfformulier  '!$M52,'Poule berekening'!$J$3:$K$128,2,FALSE)," ")</f>
        <v xml:space="preserve"> </v>
      </c>
      <c r="M33" s="227" t="str">
        <f>'Inschrijfformulier  '!N52</f>
        <v>Maak keuze ↓</v>
      </c>
      <c r="N33" s="197" t="str">
        <f>IF($M33="Ja",VLOOKUP($V33,'Poule berekening'!$A$3:$B$49,2,FALSE)," ")</f>
        <v xml:space="preserve"> </v>
      </c>
      <c r="P33" s="197" t="str">
        <f>'Inschrijfformulier  '!$Q52</f>
        <v>Maak keuze ↓</v>
      </c>
      <c r="Q33" s="197" t="str">
        <f>IF($P33="Ja",VLOOKUP($W33,'Poule berekening'!$D$3:$E$405,2,FALSE)," ")</f>
        <v xml:space="preserve"> </v>
      </c>
      <c r="S33" s="197" t="str">
        <f>'Inschrijfformulier  '!T52</f>
        <v>Maak keuze ↓</v>
      </c>
      <c r="T33" s="228" t="str">
        <f>'Inschrijfformulier  '!$U52</f>
        <v xml:space="preserve"> -</v>
      </c>
      <c r="U33" s="222">
        <f t="shared" si="0"/>
        <v>0</v>
      </c>
      <c r="V33" s="222">
        <f t="shared" si="1"/>
        <v>0</v>
      </c>
      <c r="W33" s="197" t="b">
        <f t="shared" si="2"/>
        <v>0</v>
      </c>
    </row>
    <row r="34" spans="1:23" s="197" customFormat="1" x14ac:dyDescent="0.25">
      <c r="A34" s="198" t="e">
        <f>'Inschrijfformulier  '!$B53</f>
        <v>#N/A</v>
      </c>
      <c r="B34" s="223">
        <f>'Inschrijfformulier  '!$C53</f>
        <v>32</v>
      </c>
      <c r="C34" s="197">
        <f>'Inschrijfformulier  '!$D53</f>
        <v>0</v>
      </c>
      <c r="D34" s="197">
        <f>'Inschrijfformulier  '!$E53</f>
        <v>0</v>
      </c>
      <c r="E34" s="224" t="str">
        <f>IFERROR(VLOOKUP('Inschrijfformulier  '!$F53,'Poule berekening'!$G$7:$H$8,2,FALSE)," ")</f>
        <v xml:space="preserve"> </v>
      </c>
      <c r="F34" s="225"/>
      <c r="G34" s="222"/>
      <c r="H34" s="197" t="str">
        <f>IFERROR(VLOOKUP('Inschrijfformulier  '!$I53,'Poule berekening'!$G$3:$H$5,2,FALSE)," ")</f>
        <v xml:space="preserve"> </v>
      </c>
      <c r="I34" s="226" t="str">
        <f>IFERROR(VLOOKUP('Inschrijfformulier  '!$J53,'Poule berekening'!$G$10:$H$24,2,FALSE)," ")</f>
        <v xml:space="preserve"> </v>
      </c>
      <c r="J34" s="197" t="str">
        <f>IFERROR(VLOOKUP('Inschrijfformulier  '!$K53,'Poule berekening'!$G$25:$H$27,2,FALSE)," ")</f>
        <v xml:space="preserve"> </v>
      </c>
      <c r="K34" s="197" t="str">
        <f>IFERROR(VLOOKUP('Inschrijfformulier  '!$W53,'Poule berekening'!$AG:$AI,3,FALSE)," ")</f>
        <v xml:space="preserve"> </v>
      </c>
      <c r="L34" s="197" t="str">
        <f>IFERROR(VLOOKUP('Inschrijfformulier  '!$M53,'Poule berekening'!$J$3:$K$128,2,FALSE)," ")</f>
        <v xml:space="preserve"> </v>
      </c>
      <c r="M34" s="227" t="str">
        <f>'Inschrijfformulier  '!N53</f>
        <v>Maak keuze ↓</v>
      </c>
      <c r="N34" s="197" t="str">
        <f>IF($M34="Ja",VLOOKUP($V34,'Poule berekening'!$A$3:$B$49,2,FALSE)," ")</f>
        <v xml:space="preserve"> </v>
      </c>
      <c r="P34" s="197" t="str">
        <f>'Inschrijfformulier  '!$Q53</f>
        <v>Maak keuze ↓</v>
      </c>
      <c r="Q34" s="197" t="str">
        <f>IF($P34="Ja",VLOOKUP($W34,'Poule berekening'!$D$3:$E$405,2,FALSE)," ")</f>
        <v xml:space="preserve"> </v>
      </c>
      <c r="S34" s="197" t="str">
        <f>'Inschrijfformulier  '!T53</f>
        <v>Maak keuze ↓</v>
      </c>
      <c r="T34" s="228" t="str">
        <f>'Inschrijfformulier  '!$U53</f>
        <v xml:space="preserve"> -</v>
      </c>
      <c r="U34" s="222">
        <f t="shared" si="0"/>
        <v>0</v>
      </c>
      <c r="V34" s="222">
        <f t="shared" si="1"/>
        <v>0</v>
      </c>
      <c r="W34" s="197" t="b">
        <f t="shared" si="2"/>
        <v>0</v>
      </c>
    </row>
    <row r="35" spans="1:23" s="197" customFormat="1" x14ac:dyDescent="0.25">
      <c r="A35" s="198" t="e">
        <f>'Inschrijfformulier  '!$B54</f>
        <v>#N/A</v>
      </c>
      <c r="B35" s="223">
        <f>'Inschrijfformulier  '!$C54</f>
        <v>33</v>
      </c>
      <c r="C35" s="197">
        <f>'Inschrijfformulier  '!$D54</f>
        <v>0</v>
      </c>
      <c r="D35" s="197">
        <f>'Inschrijfformulier  '!$E54</f>
        <v>0</v>
      </c>
      <c r="E35" s="224" t="str">
        <f>IFERROR(VLOOKUP('Inschrijfformulier  '!$F54,'Poule berekening'!$G$7:$H$8,2,FALSE)," ")</f>
        <v xml:space="preserve"> </v>
      </c>
      <c r="F35" s="225"/>
      <c r="G35" s="222"/>
      <c r="H35" s="197" t="str">
        <f>IFERROR(VLOOKUP('Inschrijfformulier  '!$I54,'Poule berekening'!$G$3:$H$5,2,FALSE)," ")</f>
        <v xml:space="preserve"> </v>
      </c>
      <c r="I35" s="226" t="str">
        <f>IFERROR(VLOOKUP('Inschrijfformulier  '!$J54,'Poule berekening'!$G$10:$H$24,2,FALSE)," ")</f>
        <v xml:space="preserve"> </v>
      </c>
      <c r="J35" s="197" t="str">
        <f>IFERROR(VLOOKUP('Inschrijfformulier  '!$K54,'Poule berekening'!$G$25:$H$27,2,FALSE)," ")</f>
        <v xml:space="preserve"> </v>
      </c>
      <c r="K35" s="197" t="str">
        <f>IFERROR(VLOOKUP('Inschrijfformulier  '!$W54,'Poule berekening'!$AG:$AI,3,FALSE)," ")</f>
        <v xml:space="preserve"> </v>
      </c>
      <c r="L35" s="197" t="str">
        <f>IFERROR(VLOOKUP('Inschrijfformulier  '!$M54,'Poule berekening'!$J$3:$K$128,2,FALSE)," ")</f>
        <v xml:space="preserve"> </v>
      </c>
      <c r="M35" s="227" t="str">
        <f>'Inschrijfformulier  '!N54</f>
        <v>Maak keuze ↓</v>
      </c>
      <c r="N35" s="197" t="str">
        <f>IF($M35="Ja",VLOOKUP($V35,'Poule berekening'!$A$3:$B$49,2,FALSE)," ")</f>
        <v xml:space="preserve"> </v>
      </c>
      <c r="P35" s="197" t="str">
        <f>'Inschrijfformulier  '!$Q54</f>
        <v>Maak keuze ↓</v>
      </c>
      <c r="Q35" s="197" t="str">
        <f>IF($P35="Ja",VLOOKUP($W35,'Poule berekening'!$D$3:$E$405,2,FALSE)," ")</f>
        <v xml:space="preserve"> </v>
      </c>
      <c r="S35" s="197" t="str">
        <f>'Inschrijfformulier  '!T54</f>
        <v>Maak keuze ↓</v>
      </c>
      <c r="T35" s="228" t="str">
        <f>'Inschrijfformulier  '!$U54</f>
        <v xml:space="preserve"> -</v>
      </c>
      <c r="U35" s="222">
        <f t="shared" si="0"/>
        <v>0</v>
      </c>
      <c r="V35" s="222">
        <f t="shared" si="1"/>
        <v>0</v>
      </c>
      <c r="W35" s="197" t="b">
        <f t="shared" si="2"/>
        <v>0</v>
      </c>
    </row>
    <row r="36" spans="1:23" s="197" customFormat="1" x14ac:dyDescent="0.25">
      <c r="A36" s="198" t="e">
        <f>'Inschrijfformulier  '!$B55</f>
        <v>#N/A</v>
      </c>
      <c r="B36" s="223">
        <f>'Inschrijfformulier  '!$C55</f>
        <v>34</v>
      </c>
      <c r="C36" s="197">
        <f>'Inschrijfformulier  '!$D55</f>
        <v>0</v>
      </c>
      <c r="D36" s="197">
        <f>'Inschrijfformulier  '!$E55</f>
        <v>0</v>
      </c>
      <c r="E36" s="224" t="str">
        <f>IFERROR(VLOOKUP('Inschrijfformulier  '!$F55,'Poule berekening'!$G$7:$H$8,2,FALSE)," ")</f>
        <v xml:space="preserve"> </v>
      </c>
      <c r="F36" s="225"/>
      <c r="G36" s="222"/>
      <c r="H36" s="197" t="str">
        <f>IFERROR(VLOOKUP('Inschrijfformulier  '!$I55,'Poule berekening'!$G$3:$H$5,2,FALSE)," ")</f>
        <v xml:space="preserve"> </v>
      </c>
      <c r="I36" s="226" t="str">
        <f>IFERROR(VLOOKUP('Inschrijfformulier  '!$J55,'Poule berekening'!$G$10:$H$24,2,FALSE)," ")</f>
        <v xml:space="preserve"> </v>
      </c>
      <c r="J36" s="197" t="str">
        <f>IFERROR(VLOOKUP('Inschrijfformulier  '!$K55,'Poule berekening'!$G$25:$H$27,2,FALSE)," ")</f>
        <v xml:space="preserve"> </v>
      </c>
      <c r="K36" s="197" t="str">
        <f>IFERROR(VLOOKUP('Inschrijfformulier  '!$W55,'Poule berekening'!$AG:$AI,3,FALSE)," ")</f>
        <v xml:space="preserve"> </v>
      </c>
      <c r="L36" s="197" t="str">
        <f>IFERROR(VLOOKUP('Inschrijfformulier  '!$M55,'Poule berekening'!$J$3:$K$128,2,FALSE)," ")</f>
        <v xml:space="preserve"> </v>
      </c>
      <c r="M36" s="227" t="str">
        <f>'Inschrijfformulier  '!N55</f>
        <v>Maak keuze ↓</v>
      </c>
      <c r="N36" s="197" t="str">
        <f>IF($M36="Ja",VLOOKUP($V36,'Poule berekening'!$A$3:$B$49,2,FALSE)," ")</f>
        <v xml:space="preserve"> </v>
      </c>
      <c r="P36" s="197" t="str">
        <f>'Inschrijfformulier  '!$Q55</f>
        <v>Maak keuze ↓</v>
      </c>
      <c r="Q36" s="197" t="str">
        <f>IF($P36="Ja",VLOOKUP($W36,'Poule berekening'!$D$3:$E$405,2,FALSE)," ")</f>
        <v xml:space="preserve"> </v>
      </c>
      <c r="S36" s="197" t="str">
        <f>'Inschrijfformulier  '!T55</f>
        <v>Maak keuze ↓</v>
      </c>
      <c r="T36" s="228" t="str">
        <f>'Inschrijfformulier  '!$U55</f>
        <v xml:space="preserve"> -</v>
      </c>
      <c r="U36" s="222">
        <f t="shared" si="0"/>
        <v>0</v>
      </c>
      <c r="V36" s="222">
        <f t="shared" si="1"/>
        <v>0</v>
      </c>
      <c r="W36" s="197" t="b">
        <f t="shared" si="2"/>
        <v>0</v>
      </c>
    </row>
    <row r="37" spans="1:23" s="197" customFormat="1" x14ac:dyDescent="0.25">
      <c r="A37" s="198" t="e">
        <f>'Inschrijfformulier  '!$B56</f>
        <v>#N/A</v>
      </c>
      <c r="B37" s="223">
        <f>'Inschrijfformulier  '!$C56</f>
        <v>35</v>
      </c>
      <c r="C37" s="197">
        <f>'Inschrijfformulier  '!$D56</f>
        <v>0</v>
      </c>
      <c r="D37" s="197">
        <f>'Inschrijfformulier  '!$E56</f>
        <v>0</v>
      </c>
      <c r="E37" s="224" t="str">
        <f>IFERROR(VLOOKUP('Inschrijfformulier  '!$F56,'Poule berekening'!$G$7:$H$8,2,FALSE)," ")</f>
        <v xml:space="preserve"> </v>
      </c>
      <c r="F37" s="225"/>
      <c r="G37" s="222"/>
      <c r="H37" s="197" t="str">
        <f>IFERROR(VLOOKUP('Inschrijfformulier  '!$I56,'Poule berekening'!$G$3:$H$5,2,FALSE)," ")</f>
        <v xml:space="preserve"> </v>
      </c>
      <c r="I37" s="226" t="str">
        <f>IFERROR(VLOOKUP('Inschrijfformulier  '!$J56,'Poule berekening'!$G$10:$H$24,2,FALSE)," ")</f>
        <v xml:space="preserve"> </v>
      </c>
      <c r="J37" s="197" t="str">
        <f>IFERROR(VLOOKUP('Inschrijfformulier  '!$K56,'Poule berekening'!$G$25:$H$27,2,FALSE)," ")</f>
        <v xml:space="preserve"> </v>
      </c>
      <c r="K37" s="197" t="str">
        <f>IFERROR(VLOOKUP('Inschrijfformulier  '!$W56,'Poule berekening'!$AG:$AI,3,FALSE)," ")</f>
        <v xml:space="preserve"> </v>
      </c>
      <c r="L37" s="197" t="str">
        <f>IFERROR(VLOOKUP('Inschrijfformulier  '!$M56,'Poule berekening'!$J$3:$K$128,2,FALSE)," ")</f>
        <v xml:space="preserve"> </v>
      </c>
      <c r="M37" s="227" t="str">
        <f>'Inschrijfformulier  '!N56</f>
        <v>Maak keuze ↓</v>
      </c>
      <c r="N37" s="197" t="str">
        <f>IF($M37="Ja",VLOOKUP($V37,'Poule berekening'!$A$3:$B$49,2,FALSE)," ")</f>
        <v xml:space="preserve"> </v>
      </c>
      <c r="P37" s="197" t="str">
        <f>'Inschrijfformulier  '!$Q56</f>
        <v>Maak keuze ↓</v>
      </c>
      <c r="Q37" s="197" t="str">
        <f>IF($P37="Ja",VLOOKUP($W37,'Poule berekening'!$D$3:$E$405,2,FALSE)," ")</f>
        <v xml:space="preserve"> </v>
      </c>
      <c r="S37" s="197" t="str">
        <f>'Inschrijfformulier  '!T56</f>
        <v>Maak keuze ↓</v>
      </c>
      <c r="T37" s="228" t="str">
        <f>'Inschrijfformulier  '!$U56</f>
        <v xml:space="preserve"> -</v>
      </c>
      <c r="U37" s="222">
        <f t="shared" si="0"/>
        <v>0</v>
      </c>
      <c r="V37" s="222">
        <f t="shared" si="1"/>
        <v>0</v>
      </c>
      <c r="W37" s="197" t="b">
        <f t="shared" si="2"/>
        <v>0</v>
      </c>
    </row>
    <row r="38" spans="1:23" s="197" customFormat="1" x14ac:dyDescent="0.25">
      <c r="A38" s="198" t="e">
        <f>'Inschrijfformulier  '!$B57</f>
        <v>#N/A</v>
      </c>
      <c r="B38" s="223">
        <f>'Inschrijfformulier  '!$C57</f>
        <v>36</v>
      </c>
      <c r="C38" s="197">
        <f>'Inschrijfformulier  '!$D57</f>
        <v>0</v>
      </c>
      <c r="D38" s="197">
        <f>'Inschrijfformulier  '!$E57</f>
        <v>0</v>
      </c>
      <c r="E38" s="224" t="str">
        <f>IFERROR(VLOOKUP('Inschrijfformulier  '!$F57,'Poule berekening'!$G$7:$H$8,2,FALSE)," ")</f>
        <v xml:space="preserve"> </v>
      </c>
      <c r="F38" s="225"/>
      <c r="G38" s="222"/>
      <c r="H38" s="197" t="str">
        <f>IFERROR(VLOOKUP('Inschrijfformulier  '!$I57,'Poule berekening'!$G$3:$H$5,2,FALSE)," ")</f>
        <v xml:space="preserve"> </v>
      </c>
      <c r="I38" s="226" t="str">
        <f>IFERROR(VLOOKUP('Inschrijfformulier  '!$J57,'Poule berekening'!$G$10:$H$24,2,FALSE)," ")</f>
        <v xml:space="preserve"> </v>
      </c>
      <c r="J38" s="197" t="str">
        <f>IFERROR(VLOOKUP('Inschrijfformulier  '!$K57,'Poule berekening'!$G$25:$H$27,2,FALSE)," ")</f>
        <v xml:space="preserve"> </v>
      </c>
      <c r="K38" s="197" t="str">
        <f>IFERROR(VLOOKUP('Inschrijfformulier  '!$W57,'Poule berekening'!$AG:$AI,3,FALSE)," ")</f>
        <v xml:space="preserve"> </v>
      </c>
      <c r="L38" s="197" t="str">
        <f>IFERROR(VLOOKUP('Inschrijfformulier  '!$M57,'Poule berekening'!$J$3:$K$128,2,FALSE)," ")</f>
        <v xml:space="preserve"> </v>
      </c>
      <c r="M38" s="227" t="str">
        <f>'Inschrijfformulier  '!N57</f>
        <v>Maak keuze ↓</v>
      </c>
      <c r="N38" s="197" t="str">
        <f>IF($M38="Ja",VLOOKUP($V38,'Poule berekening'!$A$3:$B$49,2,FALSE)," ")</f>
        <v xml:space="preserve"> </v>
      </c>
      <c r="P38" s="197" t="str">
        <f>'Inschrijfformulier  '!$Q57</f>
        <v>Maak keuze ↓</v>
      </c>
      <c r="Q38" s="197" t="str">
        <f>IF($P38="Ja",VLOOKUP($W38,'Poule berekening'!$D$3:$E$405,2,FALSE)," ")</f>
        <v xml:space="preserve"> </v>
      </c>
      <c r="S38" s="197" t="str">
        <f>'Inschrijfformulier  '!T57</f>
        <v>Maak keuze ↓</v>
      </c>
      <c r="T38" s="228" t="str">
        <f>'Inschrijfformulier  '!$U57</f>
        <v xml:space="preserve"> -</v>
      </c>
      <c r="U38" s="222">
        <f t="shared" si="0"/>
        <v>0</v>
      </c>
      <c r="V38" s="222">
        <f t="shared" si="1"/>
        <v>0</v>
      </c>
      <c r="W38" s="197" t="b">
        <f t="shared" si="2"/>
        <v>0</v>
      </c>
    </row>
    <row r="39" spans="1:23" s="197" customFormat="1" x14ac:dyDescent="0.25">
      <c r="A39" s="198" t="e">
        <f>'Inschrijfformulier  '!$B58</f>
        <v>#N/A</v>
      </c>
      <c r="B39" s="223">
        <f>'Inschrijfformulier  '!$C58</f>
        <v>37</v>
      </c>
      <c r="C39" s="197">
        <f>'Inschrijfformulier  '!$D58</f>
        <v>0</v>
      </c>
      <c r="D39" s="197">
        <f>'Inschrijfformulier  '!$E58</f>
        <v>0</v>
      </c>
      <c r="E39" s="224" t="str">
        <f>IFERROR(VLOOKUP('Inschrijfformulier  '!$F58,'Poule berekening'!$G$7:$H$8,2,FALSE)," ")</f>
        <v xml:space="preserve"> </v>
      </c>
      <c r="F39" s="225"/>
      <c r="G39" s="222"/>
      <c r="H39" s="197" t="str">
        <f>IFERROR(VLOOKUP('Inschrijfformulier  '!$I58,'Poule berekening'!$G$3:$H$5,2,FALSE)," ")</f>
        <v xml:space="preserve"> </v>
      </c>
      <c r="I39" s="226" t="str">
        <f>IFERROR(VLOOKUP('Inschrijfformulier  '!$J58,'Poule berekening'!$G$10:$H$24,2,FALSE)," ")</f>
        <v xml:space="preserve"> </v>
      </c>
      <c r="J39" s="197" t="str">
        <f>IFERROR(VLOOKUP('Inschrijfformulier  '!$K58,'Poule berekening'!$G$25:$H$27,2,FALSE)," ")</f>
        <v xml:space="preserve"> </v>
      </c>
      <c r="K39" s="197" t="str">
        <f>IFERROR(VLOOKUP('Inschrijfformulier  '!$W58,'Poule berekening'!$AG:$AI,3,FALSE)," ")</f>
        <v xml:space="preserve"> </v>
      </c>
      <c r="L39" s="197" t="str">
        <f>IFERROR(VLOOKUP('Inschrijfformulier  '!$M58,'Poule berekening'!$J$3:$K$128,2,FALSE)," ")</f>
        <v xml:space="preserve"> </v>
      </c>
      <c r="M39" s="227" t="str">
        <f>'Inschrijfformulier  '!N58</f>
        <v>Maak keuze ↓</v>
      </c>
      <c r="N39" s="197" t="str">
        <f>IF($M39="Ja",VLOOKUP($V39,'Poule berekening'!$A$3:$B$49,2,FALSE)," ")</f>
        <v xml:space="preserve"> </v>
      </c>
      <c r="P39" s="197" t="str">
        <f>'Inschrijfformulier  '!$Q58</f>
        <v>Maak keuze ↓</v>
      </c>
      <c r="Q39" s="197" t="str">
        <f>IF($P39="Ja",VLOOKUP($W39,'Poule berekening'!$D$3:$E$405,2,FALSE)," ")</f>
        <v xml:space="preserve"> </v>
      </c>
      <c r="S39" s="197" t="str">
        <f>'Inschrijfformulier  '!T58</f>
        <v>Maak keuze ↓</v>
      </c>
      <c r="T39" s="228" t="str">
        <f>'Inschrijfformulier  '!$U58</f>
        <v xml:space="preserve"> -</v>
      </c>
      <c r="U39" s="222">
        <f t="shared" si="0"/>
        <v>0</v>
      </c>
      <c r="V39" s="222">
        <f t="shared" si="1"/>
        <v>0</v>
      </c>
      <c r="W39" s="197" t="b">
        <f t="shared" si="2"/>
        <v>0</v>
      </c>
    </row>
    <row r="40" spans="1:23" s="197" customFormat="1" x14ac:dyDescent="0.25">
      <c r="A40" s="198" t="e">
        <f>'Inschrijfformulier  '!$B59</f>
        <v>#N/A</v>
      </c>
      <c r="B40" s="223">
        <f>'Inschrijfformulier  '!$C59</f>
        <v>38</v>
      </c>
      <c r="C40" s="197">
        <f>'Inschrijfformulier  '!$D59</f>
        <v>0</v>
      </c>
      <c r="D40" s="197">
        <f>'Inschrijfformulier  '!$E59</f>
        <v>0</v>
      </c>
      <c r="E40" s="224" t="str">
        <f>IFERROR(VLOOKUP('Inschrijfformulier  '!$F59,'Poule berekening'!$G$7:$H$8,2,FALSE)," ")</f>
        <v xml:space="preserve"> </v>
      </c>
      <c r="F40" s="225"/>
      <c r="G40" s="222"/>
      <c r="H40" s="197" t="str">
        <f>IFERROR(VLOOKUP('Inschrijfformulier  '!$I59,'Poule berekening'!$G$3:$H$5,2,FALSE)," ")</f>
        <v xml:space="preserve"> </v>
      </c>
      <c r="I40" s="226" t="str">
        <f>IFERROR(VLOOKUP('Inschrijfformulier  '!$J59,'Poule berekening'!$G$10:$H$24,2,FALSE)," ")</f>
        <v xml:space="preserve"> </v>
      </c>
      <c r="J40" s="197" t="str">
        <f>IFERROR(VLOOKUP('Inschrijfformulier  '!$K59,'Poule berekening'!$G$25:$H$27,2,FALSE)," ")</f>
        <v xml:space="preserve"> </v>
      </c>
      <c r="K40" s="197" t="str">
        <f>IFERROR(VLOOKUP('Inschrijfformulier  '!$W59,'Poule berekening'!$AG:$AI,3,FALSE)," ")</f>
        <v xml:space="preserve"> </v>
      </c>
      <c r="L40" s="197" t="str">
        <f>IFERROR(VLOOKUP('Inschrijfformulier  '!$M59,'Poule berekening'!$J$3:$K$128,2,FALSE)," ")</f>
        <v xml:space="preserve"> </v>
      </c>
      <c r="M40" s="227" t="str">
        <f>'Inschrijfformulier  '!N59</f>
        <v>Maak keuze ↓</v>
      </c>
      <c r="N40" s="197" t="str">
        <f>IF($M40="Ja",VLOOKUP($V40,'Poule berekening'!$A$3:$B$49,2,FALSE)," ")</f>
        <v xml:space="preserve"> </v>
      </c>
      <c r="P40" s="197" t="str">
        <f>'Inschrijfformulier  '!$Q59</f>
        <v>Maak keuze ↓</v>
      </c>
      <c r="Q40" s="197" t="str">
        <f>IF($P40="Ja",VLOOKUP($W40,'Poule berekening'!$D$3:$E$405,2,FALSE)," ")</f>
        <v xml:space="preserve"> </v>
      </c>
      <c r="S40" s="197" t="str">
        <f>'Inschrijfformulier  '!T59</f>
        <v>Maak keuze ↓</v>
      </c>
      <c r="T40" s="228" t="str">
        <f>'Inschrijfformulier  '!$U59</f>
        <v xml:space="preserve"> -</v>
      </c>
      <c r="U40" s="222">
        <f t="shared" si="0"/>
        <v>0</v>
      </c>
      <c r="V40" s="222">
        <f t="shared" si="1"/>
        <v>0</v>
      </c>
      <c r="W40" s="197" t="b">
        <f t="shared" si="2"/>
        <v>0</v>
      </c>
    </row>
    <row r="41" spans="1:23" s="197" customFormat="1" x14ac:dyDescent="0.25">
      <c r="A41" s="198" t="e">
        <f>'Inschrijfformulier  '!$B60</f>
        <v>#N/A</v>
      </c>
      <c r="B41" s="223">
        <f>'Inschrijfformulier  '!$C60</f>
        <v>39</v>
      </c>
      <c r="C41" s="197">
        <f>'Inschrijfformulier  '!$D60</f>
        <v>0</v>
      </c>
      <c r="D41" s="197">
        <f>'Inschrijfformulier  '!$E60</f>
        <v>0</v>
      </c>
      <c r="E41" s="224" t="str">
        <f>IFERROR(VLOOKUP('Inschrijfformulier  '!$F60,'Poule berekening'!$G$7:$H$8,2,FALSE)," ")</f>
        <v xml:space="preserve"> </v>
      </c>
      <c r="F41" s="225"/>
      <c r="G41" s="222"/>
      <c r="H41" s="197" t="str">
        <f>IFERROR(VLOOKUP('Inschrijfformulier  '!$I60,'Poule berekening'!$G$3:$H$5,2,FALSE)," ")</f>
        <v xml:space="preserve"> </v>
      </c>
      <c r="I41" s="226" t="str">
        <f>IFERROR(VLOOKUP('Inschrijfformulier  '!$J60,'Poule berekening'!$G$10:$H$24,2,FALSE)," ")</f>
        <v xml:space="preserve"> </v>
      </c>
      <c r="J41" s="197" t="str">
        <f>IFERROR(VLOOKUP('Inschrijfformulier  '!$K60,'Poule berekening'!$G$25:$H$27,2,FALSE)," ")</f>
        <v xml:space="preserve"> </v>
      </c>
      <c r="K41" s="197" t="str">
        <f>IFERROR(VLOOKUP('Inschrijfformulier  '!$W60,'Poule berekening'!$AG:$AI,3,FALSE)," ")</f>
        <v xml:space="preserve"> </v>
      </c>
      <c r="L41" s="197" t="str">
        <f>IFERROR(VLOOKUP('Inschrijfformulier  '!$M60,'Poule berekening'!$J$3:$K$128,2,FALSE)," ")</f>
        <v xml:space="preserve"> </v>
      </c>
      <c r="M41" s="227" t="str">
        <f>'Inschrijfformulier  '!N60</f>
        <v>Maak keuze ↓</v>
      </c>
      <c r="N41" s="197" t="str">
        <f>IF($M41="Ja",VLOOKUP($V41,'Poule berekening'!$A$3:$B$49,2,FALSE)," ")</f>
        <v xml:space="preserve"> </v>
      </c>
      <c r="P41" s="197" t="str">
        <f>'Inschrijfformulier  '!$Q60</f>
        <v>Maak keuze ↓</v>
      </c>
      <c r="Q41" s="197" t="str">
        <f>IF($P41="Ja",VLOOKUP($W41,'Poule berekening'!$D$3:$E$405,2,FALSE)," ")</f>
        <v xml:space="preserve"> </v>
      </c>
      <c r="S41" s="197" t="str">
        <f>'Inschrijfformulier  '!T60</f>
        <v>Maak keuze ↓</v>
      </c>
      <c r="T41" s="228" t="str">
        <f>'Inschrijfformulier  '!$U60</f>
        <v xml:space="preserve"> -</v>
      </c>
      <c r="U41" s="222">
        <f t="shared" si="0"/>
        <v>0</v>
      </c>
      <c r="V41" s="222">
        <f t="shared" si="1"/>
        <v>0</v>
      </c>
      <c r="W41" s="197" t="b">
        <f t="shared" si="2"/>
        <v>0</v>
      </c>
    </row>
    <row r="42" spans="1:23" s="197" customFormat="1" x14ac:dyDescent="0.25">
      <c r="A42" s="198" t="e">
        <f>'Inschrijfformulier  '!$B61</f>
        <v>#N/A</v>
      </c>
      <c r="B42" s="223">
        <f>'Inschrijfformulier  '!$C61</f>
        <v>40</v>
      </c>
      <c r="C42" s="197">
        <f>'Inschrijfformulier  '!$D61</f>
        <v>0</v>
      </c>
      <c r="D42" s="197">
        <f>'Inschrijfformulier  '!$E61</f>
        <v>0</v>
      </c>
      <c r="E42" s="224" t="str">
        <f>IFERROR(VLOOKUP('Inschrijfformulier  '!$F61,'Poule berekening'!$G$7:$H$8,2,FALSE)," ")</f>
        <v xml:space="preserve"> </v>
      </c>
      <c r="F42" s="225"/>
      <c r="G42" s="222"/>
      <c r="H42" s="197" t="str">
        <f>IFERROR(VLOOKUP('Inschrijfformulier  '!$I61,'Poule berekening'!$G$3:$H$5,2,FALSE)," ")</f>
        <v xml:space="preserve"> </v>
      </c>
      <c r="I42" s="226" t="str">
        <f>IFERROR(VLOOKUP('Inschrijfformulier  '!$J61,'Poule berekening'!$G$10:$H$24,2,FALSE)," ")</f>
        <v xml:space="preserve"> </v>
      </c>
      <c r="J42" s="197" t="str">
        <f>IFERROR(VLOOKUP('Inschrijfformulier  '!$K61,'Poule berekening'!$G$25:$H$27,2,FALSE)," ")</f>
        <v xml:space="preserve"> </v>
      </c>
      <c r="K42" s="197" t="str">
        <f>IFERROR(VLOOKUP('Inschrijfformulier  '!$W61,'Poule berekening'!$AG:$AI,3,FALSE)," ")</f>
        <v xml:space="preserve"> </v>
      </c>
      <c r="L42" s="197" t="str">
        <f>IFERROR(VLOOKUP('Inschrijfformulier  '!$M61,'Poule berekening'!$J$3:$K$128,2,FALSE)," ")</f>
        <v xml:space="preserve"> </v>
      </c>
      <c r="M42" s="227" t="str">
        <f>'Inschrijfformulier  '!N61</f>
        <v>Maak keuze ↓</v>
      </c>
      <c r="N42" s="197" t="str">
        <f>IF($M42="Ja",VLOOKUP($V42,'Poule berekening'!$A$3:$B$49,2,FALSE)," ")</f>
        <v xml:space="preserve"> </v>
      </c>
      <c r="P42" s="197" t="str">
        <f>'Inschrijfformulier  '!$Q61</f>
        <v>Maak keuze ↓</v>
      </c>
      <c r="Q42" s="197" t="str">
        <f>IF($P42="Ja",VLOOKUP($W42,'Poule berekening'!$D$3:$E$405,2,FALSE)," ")</f>
        <v xml:space="preserve"> </v>
      </c>
      <c r="S42" s="197" t="str">
        <f>'Inschrijfformulier  '!T61</f>
        <v>Maak keuze ↓</v>
      </c>
      <c r="T42" s="228" t="str">
        <f>'Inschrijfformulier  '!$U61</f>
        <v xml:space="preserve"> -</v>
      </c>
      <c r="U42" s="222">
        <f t="shared" si="0"/>
        <v>0</v>
      </c>
      <c r="V42" s="222">
        <f t="shared" si="1"/>
        <v>0</v>
      </c>
      <c r="W42" s="197" t="b">
        <f t="shared" si="2"/>
        <v>0</v>
      </c>
    </row>
    <row r="43" spans="1:23" s="197" customFormat="1" x14ac:dyDescent="0.25">
      <c r="A43" s="198" t="e">
        <f>'Inschrijfformulier  '!$B62</f>
        <v>#N/A</v>
      </c>
      <c r="B43" s="223">
        <f>'Inschrijfformulier  '!$C62</f>
        <v>41</v>
      </c>
      <c r="C43" s="197">
        <f>'Inschrijfformulier  '!$D62</f>
        <v>0</v>
      </c>
      <c r="D43" s="197">
        <f>'Inschrijfformulier  '!$E62</f>
        <v>0</v>
      </c>
      <c r="E43" s="224" t="str">
        <f>IFERROR(VLOOKUP('Inschrijfformulier  '!$F62,'Poule berekening'!$G$7:$H$8,2,FALSE)," ")</f>
        <v xml:space="preserve"> </v>
      </c>
      <c r="F43" s="225"/>
      <c r="G43" s="222"/>
      <c r="H43" s="197" t="str">
        <f>IFERROR(VLOOKUP('Inschrijfformulier  '!$I62,'Poule berekening'!$G$3:$H$5,2,FALSE)," ")</f>
        <v xml:space="preserve"> </v>
      </c>
      <c r="I43" s="226" t="str">
        <f>IFERROR(VLOOKUP('Inschrijfformulier  '!$J62,'Poule berekening'!$G$10:$H$24,2,FALSE)," ")</f>
        <v xml:space="preserve"> </v>
      </c>
      <c r="J43" s="197" t="str">
        <f>IFERROR(VLOOKUP('Inschrijfformulier  '!$K62,'Poule berekening'!$G$25:$H$27,2,FALSE)," ")</f>
        <v xml:space="preserve"> </v>
      </c>
      <c r="K43" s="197" t="str">
        <f>IFERROR(VLOOKUP('Inschrijfformulier  '!$W62,'Poule berekening'!$AG:$AI,3,FALSE)," ")</f>
        <v xml:space="preserve"> </v>
      </c>
      <c r="L43" s="197" t="str">
        <f>IFERROR(VLOOKUP('Inschrijfformulier  '!$M62,'Poule berekening'!$J$3:$K$128,2,FALSE)," ")</f>
        <v xml:space="preserve"> </v>
      </c>
      <c r="M43" s="227" t="str">
        <f>'Inschrijfformulier  '!N62</f>
        <v>Maak keuze ↓</v>
      </c>
      <c r="N43" s="197" t="str">
        <f>IF($M43="Ja",VLOOKUP($V43,'Poule berekening'!$A$3:$B$49,2,FALSE)," ")</f>
        <v xml:space="preserve"> </v>
      </c>
      <c r="P43" s="197" t="str">
        <f>'Inschrijfformulier  '!$Q62</f>
        <v>Maak keuze ↓</v>
      </c>
      <c r="Q43" s="197" t="str">
        <f>IF($P43="Ja",VLOOKUP($W43,'Poule berekening'!$D$3:$E$405,2,FALSE)," ")</f>
        <v xml:space="preserve"> </v>
      </c>
      <c r="S43" s="197" t="str">
        <f>'Inschrijfformulier  '!T62</f>
        <v>Maak keuze ↓</v>
      </c>
      <c r="T43" s="228" t="str">
        <f>'Inschrijfformulier  '!$U62</f>
        <v xml:space="preserve"> -</v>
      </c>
      <c r="U43" s="222">
        <f t="shared" si="0"/>
        <v>0</v>
      </c>
      <c r="V43" s="222">
        <f t="shared" si="1"/>
        <v>0</v>
      </c>
      <c r="W43" s="197" t="b">
        <f t="shared" si="2"/>
        <v>0</v>
      </c>
    </row>
    <row r="44" spans="1:23" s="197" customFormat="1" x14ac:dyDescent="0.25">
      <c r="A44" s="198" t="e">
        <f>'Inschrijfformulier  '!$B63</f>
        <v>#N/A</v>
      </c>
      <c r="B44" s="223">
        <f>'Inschrijfformulier  '!$C63</f>
        <v>42</v>
      </c>
      <c r="C44" s="197">
        <f>'Inschrijfformulier  '!$D63</f>
        <v>0</v>
      </c>
      <c r="D44" s="197">
        <f>'Inschrijfformulier  '!$E63</f>
        <v>0</v>
      </c>
      <c r="E44" s="224" t="str">
        <f>IFERROR(VLOOKUP('Inschrijfformulier  '!$F63,'Poule berekening'!$G$7:$H$8,2,FALSE)," ")</f>
        <v xml:space="preserve"> </v>
      </c>
      <c r="F44" s="225"/>
      <c r="G44" s="222"/>
      <c r="H44" s="197" t="str">
        <f>IFERROR(VLOOKUP('Inschrijfformulier  '!$I63,'Poule berekening'!$G$3:$H$5,2,FALSE)," ")</f>
        <v xml:space="preserve"> </v>
      </c>
      <c r="I44" s="226" t="str">
        <f>IFERROR(VLOOKUP('Inschrijfformulier  '!$J63,'Poule berekening'!$G$10:$H$24,2,FALSE)," ")</f>
        <v xml:space="preserve"> </v>
      </c>
      <c r="J44" s="197" t="str">
        <f>IFERROR(VLOOKUP('Inschrijfformulier  '!$K63,'Poule berekening'!$G$25:$H$27,2,FALSE)," ")</f>
        <v xml:space="preserve"> </v>
      </c>
      <c r="K44" s="197" t="str">
        <f>IFERROR(VLOOKUP('Inschrijfformulier  '!$W63,'Poule berekening'!$AG:$AI,3,FALSE)," ")</f>
        <v xml:space="preserve"> </v>
      </c>
      <c r="L44" s="197" t="str">
        <f>IFERROR(VLOOKUP('Inschrijfformulier  '!$M63,'Poule berekening'!$J$3:$K$128,2,FALSE)," ")</f>
        <v xml:space="preserve"> </v>
      </c>
      <c r="M44" s="227" t="str">
        <f>'Inschrijfformulier  '!N63</f>
        <v>Maak keuze ↓</v>
      </c>
      <c r="N44" s="197" t="str">
        <f>IF($M44="Ja",VLOOKUP($V44,'Poule berekening'!$A$3:$B$49,2,FALSE)," ")</f>
        <v xml:space="preserve"> </v>
      </c>
      <c r="P44" s="197" t="str">
        <f>'Inschrijfformulier  '!$Q63</f>
        <v>Maak keuze ↓</v>
      </c>
      <c r="Q44" s="197" t="str">
        <f>IF($P44="Ja",VLOOKUP($W44,'Poule berekening'!$D$3:$E$405,2,FALSE)," ")</f>
        <v xml:space="preserve"> </v>
      </c>
      <c r="S44" s="197" t="str">
        <f>'Inschrijfformulier  '!T63</f>
        <v>Maak keuze ↓</v>
      </c>
      <c r="T44" s="228" t="str">
        <f>'Inschrijfformulier  '!$U63</f>
        <v xml:space="preserve"> -</v>
      </c>
      <c r="U44" s="222">
        <f t="shared" si="0"/>
        <v>0</v>
      </c>
      <c r="V44" s="222">
        <f t="shared" si="1"/>
        <v>0</v>
      </c>
      <c r="W44" s="197" t="b">
        <f t="shared" si="2"/>
        <v>0</v>
      </c>
    </row>
    <row r="45" spans="1:23" s="197" customFormat="1" x14ac:dyDescent="0.25">
      <c r="A45" s="198" t="e">
        <f>'Inschrijfformulier  '!$B64</f>
        <v>#N/A</v>
      </c>
      <c r="B45" s="223">
        <f>'Inschrijfformulier  '!$C64</f>
        <v>43</v>
      </c>
      <c r="C45" s="197">
        <f>'Inschrijfformulier  '!$D64</f>
        <v>0</v>
      </c>
      <c r="D45" s="197">
        <f>'Inschrijfformulier  '!$E64</f>
        <v>0</v>
      </c>
      <c r="E45" s="224" t="str">
        <f>IFERROR(VLOOKUP('Inschrijfformulier  '!$F64,'Poule berekening'!$G$7:$H$8,2,FALSE)," ")</f>
        <v xml:space="preserve"> </v>
      </c>
      <c r="F45" s="225"/>
      <c r="G45" s="222"/>
      <c r="H45" s="197" t="str">
        <f>IFERROR(VLOOKUP('Inschrijfformulier  '!$I64,'Poule berekening'!$G$3:$H$5,2,FALSE)," ")</f>
        <v xml:space="preserve"> </v>
      </c>
      <c r="I45" s="226" t="str">
        <f>IFERROR(VLOOKUP('Inschrijfformulier  '!$J64,'Poule berekening'!$G$10:$H$24,2,FALSE)," ")</f>
        <v xml:space="preserve"> </v>
      </c>
      <c r="J45" s="197" t="str">
        <f>IFERROR(VLOOKUP('Inschrijfformulier  '!$K64,'Poule berekening'!$G$25:$H$27,2,FALSE)," ")</f>
        <v xml:space="preserve"> </v>
      </c>
      <c r="K45" s="197" t="str">
        <f>IFERROR(VLOOKUP('Inschrijfformulier  '!$W64,'Poule berekening'!$AG:$AI,3,FALSE)," ")</f>
        <v xml:space="preserve"> </v>
      </c>
      <c r="L45" s="197" t="str">
        <f>IFERROR(VLOOKUP('Inschrijfformulier  '!$M64,'Poule berekening'!$J$3:$K$128,2,FALSE)," ")</f>
        <v xml:space="preserve"> </v>
      </c>
      <c r="M45" s="227" t="str">
        <f>'Inschrijfformulier  '!N64</f>
        <v>Maak keuze ↓</v>
      </c>
      <c r="N45" s="197" t="str">
        <f>IF($M45="Ja",VLOOKUP($V45,'Poule berekening'!$A$3:$B$49,2,FALSE)," ")</f>
        <v xml:space="preserve"> </v>
      </c>
      <c r="P45" s="197" t="str">
        <f>'Inschrijfformulier  '!$Q64</f>
        <v>Maak keuze ↓</v>
      </c>
      <c r="Q45" s="197" t="str">
        <f>IF($P45="Ja",VLOOKUP($W45,'Poule berekening'!$D$3:$E$405,2,FALSE)," ")</f>
        <v xml:space="preserve"> </v>
      </c>
      <c r="S45" s="197" t="str">
        <f>'Inschrijfformulier  '!T64</f>
        <v>Maak keuze ↓</v>
      </c>
      <c r="T45" s="228" t="str">
        <f>'Inschrijfformulier  '!$U64</f>
        <v xml:space="preserve"> -</v>
      </c>
      <c r="U45" s="222">
        <f t="shared" si="0"/>
        <v>0</v>
      </c>
      <c r="V45" s="222">
        <f t="shared" si="1"/>
        <v>0</v>
      </c>
      <c r="W45" s="197" t="b">
        <f t="shared" si="2"/>
        <v>0</v>
      </c>
    </row>
    <row r="46" spans="1:23" s="197" customFormat="1" x14ac:dyDescent="0.25">
      <c r="A46" s="198" t="e">
        <f>'Inschrijfformulier  '!$B65</f>
        <v>#N/A</v>
      </c>
      <c r="B46" s="223">
        <f>'Inschrijfformulier  '!$C65</f>
        <v>44</v>
      </c>
      <c r="C46" s="197">
        <f>'Inschrijfformulier  '!$D65</f>
        <v>0</v>
      </c>
      <c r="D46" s="197">
        <f>'Inschrijfformulier  '!$E65</f>
        <v>0</v>
      </c>
      <c r="E46" s="224" t="str">
        <f>IFERROR(VLOOKUP('Inschrijfformulier  '!$F65,'Poule berekening'!$G$7:$H$8,2,FALSE)," ")</f>
        <v xml:space="preserve"> </v>
      </c>
      <c r="F46" s="225"/>
      <c r="G46" s="222"/>
      <c r="H46" s="197" t="str">
        <f>IFERROR(VLOOKUP('Inschrijfformulier  '!$I65,'Poule berekening'!$G$3:$H$5,2,FALSE)," ")</f>
        <v xml:space="preserve"> </v>
      </c>
      <c r="I46" s="226" t="str">
        <f>IFERROR(VLOOKUP('Inschrijfformulier  '!$J65,'Poule berekening'!$G$10:$H$24,2,FALSE)," ")</f>
        <v xml:space="preserve"> </v>
      </c>
      <c r="J46" s="197" t="str">
        <f>IFERROR(VLOOKUP('Inschrijfformulier  '!$K65,'Poule berekening'!$G$25:$H$27,2,FALSE)," ")</f>
        <v xml:space="preserve"> </v>
      </c>
      <c r="K46" s="197" t="str">
        <f>IFERROR(VLOOKUP('Inschrijfformulier  '!$W65,'Poule berekening'!$AG:$AI,3,FALSE)," ")</f>
        <v xml:space="preserve"> </v>
      </c>
      <c r="L46" s="197" t="str">
        <f>IFERROR(VLOOKUP('Inschrijfformulier  '!$M65,'Poule berekening'!$J$3:$K$128,2,FALSE)," ")</f>
        <v xml:space="preserve"> </v>
      </c>
      <c r="M46" s="227" t="str">
        <f>'Inschrijfformulier  '!N65</f>
        <v>Maak keuze ↓</v>
      </c>
      <c r="N46" s="197" t="str">
        <f>IF($M46="Ja",VLOOKUP($V46,'Poule berekening'!$A$3:$B$49,2,FALSE)," ")</f>
        <v xml:space="preserve"> </v>
      </c>
      <c r="P46" s="197" t="str">
        <f>'Inschrijfformulier  '!$Q65</f>
        <v>Maak keuze ↓</v>
      </c>
      <c r="Q46" s="197" t="str">
        <f>IF($P46="Ja",VLOOKUP($W46,'Poule berekening'!$D$3:$E$405,2,FALSE)," ")</f>
        <v xml:space="preserve"> </v>
      </c>
      <c r="S46" s="197" t="str">
        <f>'Inschrijfformulier  '!T65</f>
        <v>Maak keuze ↓</v>
      </c>
      <c r="T46" s="228" t="str">
        <f>'Inschrijfformulier  '!$U65</f>
        <v xml:space="preserve"> -</v>
      </c>
      <c r="U46" s="222">
        <f t="shared" si="0"/>
        <v>0</v>
      </c>
      <c r="V46" s="222">
        <f t="shared" si="1"/>
        <v>0</v>
      </c>
      <c r="W46" s="197" t="b">
        <f t="shared" si="2"/>
        <v>0</v>
      </c>
    </row>
    <row r="47" spans="1:23" s="197" customFormat="1" x14ac:dyDescent="0.25">
      <c r="A47" s="198" t="e">
        <f>'Inschrijfformulier  '!$B66</f>
        <v>#N/A</v>
      </c>
      <c r="B47" s="223">
        <f>'Inschrijfformulier  '!$C66</f>
        <v>45</v>
      </c>
      <c r="C47" s="197">
        <f>'Inschrijfformulier  '!$D66</f>
        <v>0</v>
      </c>
      <c r="D47" s="197">
        <f>'Inschrijfformulier  '!$E66</f>
        <v>0</v>
      </c>
      <c r="E47" s="224" t="str">
        <f>IFERROR(VLOOKUP('Inschrijfformulier  '!$F66,'Poule berekening'!$G$7:$H$8,2,FALSE)," ")</f>
        <v xml:space="preserve"> </v>
      </c>
      <c r="F47" s="225"/>
      <c r="G47" s="222"/>
      <c r="H47" s="197" t="str">
        <f>IFERROR(VLOOKUP('Inschrijfformulier  '!$I66,'Poule berekening'!$G$3:$H$5,2,FALSE)," ")</f>
        <v xml:space="preserve"> </v>
      </c>
      <c r="I47" s="226" t="str">
        <f>IFERROR(VLOOKUP('Inschrijfformulier  '!$J66,'Poule berekening'!$G$10:$H$24,2,FALSE)," ")</f>
        <v xml:space="preserve"> </v>
      </c>
      <c r="J47" s="197" t="str">
        <f>IFERROR(VLOOKUP('Inschrijfformulier  '!$K66,'Poule berekening'!$G$25:$H$27,2,FALSE)," ")</f>
        <v xml:space="preserve"> </v>
      </c>
      <c r="K47" s="197" t="str">
        <f>IFERROR(VLOOKUP('Inschrijfformulier  '!$W66,'Poule berekening'!$AG:$AI,3,FALSE)," ")</f>
        <v xml:space="preserve"> </v>
      </c>
      <c r="L47" s="197" t="str">
        <f>IFERROR(VLOOKUP('Inschrijfformulier  '!$M66,'Poule berekening'!$J$3:$K$128,2,FALSE)," ")</f>
        <v xml:space="preserve"> </v>
      </c>
      <c r="M47" s="227" t="str">
        <f>'Inschrijfformulier  '!N66</f>
        <v>Maak keuze ↓</v>
      </c>
      <c r="N47" s="197" t="str">
        <f>IF($M47="Ja",VLOOKUP($V47,'Poule berekening'!$A$3:$B$49,2,FALSE)," ")</f>
        <v xml:space="preserve"> </v>
      </c>
      <c r="P47" s="197" t="str">
        <f>'Inschrijfformulier  '!$Q66</f>
        <v>Maak keuze ↓</v>
      </c>
      <c r="Q47" s="197" t="str">
        <f>IF($P47="Ja",VLOOKUP($W47,'Poule berekening'!$D$3:$E$405,2,FALSE)," ")</f>
        <v xml:space="preserve"> </v>
      </c>
      <c r="S47" s="197" t="str">
        <f>'Inschrijfformulier  '!T66</f>
        <v>Maak keuze ↓</v>
      </c>
      <c r="T47" s="228" t="str">
        <f>'Inschrijfformulier  '!$U66</f>
        <v xml:space="preserve"> -</v>
      </c>
      <c r="U47" s="222">
        <f t="shared" si="0"/>
        <v>0</v>
      </c>
      <c r="V47" s="222">
        <f t="shared" si="1"/>
        <v>0</v>
      </c>
      <c r="W47" s="197" t="b">
        <f t="shared" si="2"/>
        <v>0</v>
      </c>
    </row>
    <row r="48" spans="1:23" s="197" customFormat="1" x14ac:dyDescent="0.25">
      <c r="A48" s="198" t="e">
        <f>'Inschrijfformulier  '!$B67</f>
        <v>#N/A</v>
      </c>
      <c r="B48" s="223">
        <f>'Inschrijfformulier  '!$C67</f>
        <v>46</v>
      </c>
      <c r="C48" s="197">
        <f>'Inschrijfformulier  '!$D67</f>
        <v>0</v>
      </c>
      <c r="D48" s="197">
        <f>'Inschrijfformulier  '!$E67</f>
        <v>0</v>
      </c>
      <c r="E48" s="224" t="str">
        <f>IFERROR(VLOOKUP('Inschrijfformulier  '!$F67,'Poule berekening'!$G$7:$H$8,2,FALSE)," ")</f>
        <v xml:space="preserve"> </v>
      </c>
      <c r="F48" s="225"/>
      <c r="G48" s="222"/>
      <c r="H48" s="197" t="str">
        <f>IFERROR(VLOOKUP('Inschrijfformulier  '!$I67,'Poule berekening'!$G$3:$H$5,2,FALSE)," ")</f>
        <v xml:space="preserve"> </v>
      </c>
      <c r="I48" s="226" t="str">
        <f>IFERROR(VLOOKUP('Inschrijfformulier  '!$J67,'Poule berekening'!$G$10:$H$24,2,FALSE)," ")</f>
        <v xml:space="preserve"> </v>
      </c>
      <c r="J48" s="197" t="str">
        <f>IFERROR(VLOOKUP('Inschrijfformulier  '!$K67,'Poule berekening'!$G$25:$H$27,2,FALSE)," ")</f>
        <v xml:space="preserve"> </v>
      </c>
      <c r="K48" s="197" t="str">
        <f>IFERROR(VLOOKUP('Inschrijfformulier  '!$W67,'Poule berekening'!$AG:$AI,3,FALSE)," ")</f>
        <v xml:space="preserve"> </v>
      </c>
      <c r="L48" s="197" t="str">
        <f>IFERROR(VLOOKUP('Inschrijfformulier  '!$M67,'Poule berekening'!$J$3:$K$128,2,FALSE)," ")</f>
        <v xml:space="preserve"> </v>
      </c>
      <c r="M48" s="227" t="str">
        <f>'Inschrijfformulier  '!N67</f>
        <v>Maak keuze ↓</v>
      </c>
      <c r="N48" s="197" t="str">
        <f>IF($M48="Ja",VLOOKUP($V48,'Poule berekening'!$A$3:$B$49,2,FALSE)," ")</f>
        <v xml:space="preserve"> </v>
      </c>
      <c r="P48" s="197" t="str">
        <f>'Inschrijfformulier  '!$Q67</f>
        <v>Maak keuze ↓</v>
      </c>
      <c r="Q48" s="197" t="str">
        <f>IF($P48="Ja",VLOOKUP($W48,'Poule berekening'!$D$3:$E$405,2,FALSE)," ")</f>
        <v xml:space="preserve"> </v>
      </c>
      <c r="S48" s="197" t="str">
        <f>'Inschrijfformulier  '!T67</f>
        <v>Maak keuze ↓</v>
      </c>
      <c r="T48" s="228" t="str">
        <f>'Inschrijfformulier  '!$U67</f>
        <v xml:space="preserve"> -</v>
      </c>
      <c r="U48" s="222">
        <f t="shared" si="0"/>
        <v>0</v>
      </c>
      <c r="V48" s="222">
        <f t="shared" si="1"/>
        <v>0</v>
      </c>
      <c r="W48" s="197" t="b">
        <f t="shared" si="2"/>
        <v>0</v>
      </c>
    </row>
    <row r="49" spans="1:23" s="197" customFormat="1" x14ac:dyDescent="0.25">
      <c r="A49" s="198" t="e">
        <f>'Inschrijfformulier  '!$B68</f>
        <v>#N/A</v>
      </c>
      <c r="B49" s="223">
        <f>'Inschrijfformulier  '!$C68</f>
        <v>47</v>
      </c>
      <c r="C49" s="197">
        <f>'Inschrijfformulier  '!$D68</f>
        <v>0</v>
      </c>
      <c r="D49" s="197">
        <f>'Inschrijfformulier  '!$E68</f>
        <v>0</v>
      </c>
      <c r="E49" s="224" t="str">
        <f>IFERROR(VLOOKUP('Inschrijfformulier  '!$F68,'Poule berekening'!$G$7:$H$8,2,FALSE)," ")</f>
        <v xml:space="preserve"> </v>
      </c>
      <c r="F49" s="225"/>
      <c r="G49" s="222"/>
      <c r="H49" s="197" t="str">
        <f>IFERROR(VLOOKUP('Inschrijfformulier  '!$I68,'Poule berekening'!$G$3:$H$5,2,FALSE)," ")</f>
        <v xml:space="preserve"> </v>
      </c>
      <c r="I49" s="226" t="str">
        <f>IFERROR(VLOOKUP('Inschrijfformulier  '!$J68,'Poule berekening'!$G$10:$H$24,2,FALSE)," ")</f>
        <v xml:space="preserve"> </v>
      </c>
      <c r="J49" s="197" t="str">
        <f>IFERROR(VLOOKUP('Inschrijfformulier  '!$K68,'Poule berekening'!$G$25:$H$27,2,FALSE)," ")</f>
        <v xml:space="preserve"> </v>
      </c>
      <c r="K49" s="197" t="str">
        <f>IFERROR(VLOOKUP('Inschrijfformulier  '!$W68,'Poule berekening'!$AG:$AI,3,FALSE)," ")</f>
        <v xml:space="preserve"> </v>
      </c>
      <c r="L49" s="197" t="str">
        <f>IFERROR(VLOOKUP('Inschrijfformulier  '!$M68,'Poule berekening'!$J$3:$K$128,2,FALSE)," ")</f>
        <v xml:space="preserve"> </v>
      </c>
      <c r="M49" s="227" t="str">
        <f>'Inschrijfformulier  '!N68</f>
        <v>Maak keuze ↓</v>
      </c>
      <c r="N49" s="197" t="str">
        <f>IF($M49="Ja",VLOOKUP($V49,'Poule berekening'!$A$3:$B$49,2,FALSE)," ")</f>
        <v xml:space="preserve"> </v>
      </c>
      <c r="P49" s="197" t="str">
        <f>'Inschrijfformulier  '!$Q68</f>
        <v>Maak keuze ↓</v>
      </c>
      <c r="Q49" s="197" t="str">
        <f>IF($P49="Ja",VLOOKUP($W49,'Poule berekening'!$D$3:$E$405,2,FALSE)," ")</f>
        <v xml:space="preserve"> </v>
      </c>
      <c r="S49" s="197" t="str">
        <f>'Inschrijfformulier  '!T68</f>
        <v>Maak keuze ↓</v>
      </c>
      <c r="T49" s="228" t="str">
        <f>'Inschrijfformulier  '!$U68</f>
        <v xml:space="preserve"> -</v>
      </c>
      <c r="U49" s="222">
        <f t="shared" si="0"/>
        <v>0</v>
      </c>
      <c r="V49" s="222">
        <f t="shared" si="1"/>
        <v>0</v>
      </c>
      <c r="W49" s="197" t="b">
        <f t="shared" si="2"/>
        <v>0</v>
      </c>
    </row>
    <row r="50" spans="1:23" s="197" customFormat="1" x14ac:dyDescent="0.25">
      <c r="A50" s="198" t="e">
        <f>'Inschrijfformulier  '!$B69</f>
        <v>#N/A</v>
      </c>
      <c r="B50" s="223">
        <f>'Inschrijfformulier  '!$C69</f>
        <v>48</v>
      </c>
      <c r="C50" s="197">
        <f>'Inschrijfformulier  '!$D69</f>
        <v>0</v>
      </c>
      <c r="D50" s="197">
        <f>'Inschrijfformulier  '!$E69</f>
        <v>0</v>
      </c>
      <c r="E50" s="224" t="str">
        <f>IFERROR(VLOOKUP('Inschrijfformulier  '!$F69,'Poule berekening'!$G$7:$H$8,2,FALSE)," ")</f>
        <v xml:space="preserve"> </v>
      </c>
      <c r="F50" s="225"/>
      <c r="G50" s="222"/>
      <c r="H50" s="197" t="str">
        <f>IFERROR(VLOOKUP('Inschrijfformulier  '!$I69,'Poule berekening'!$G$3:$H$5,2,FALSE)," ")</f>
        <v xml:space="preserve"> </v>
      </c>
      <c r="I50" s="226" t="str">
        <f>IFERROR(VLOOKUP('Inschrijfformulier  '!$J69,'Poule berekening'!$G$10:$H$24,2,FALSE)," ")</f>
        <v xml:space="preserve"> </v>
      </c>
      <c r="J50" s="197" t="str">
        <f>IFERROR(VLOOKUP('Inschrijfformulier  '!$K69,'Poule berekening'!$G$25:$H$27,2,FALSE)," ")</f>
        <v xml:space="preserve"> </v>
      </c>
      <c r="K50" s="197" t="str">
        <f>IFERROR(VLOOKUP('Inschrijfformulier  '!$W69,'Poule berekening'!$AG:$AI,3,FALSE)," ")</f>
        <v xml:space="preserve"> </v>
      </c>
      <c r="L50" s="197" t="str">
        <f>IFERROR(VLOOKUP('Inschrijfformulier  '!$M69,'Poule berekening'!$J$3:$K$128,2,FALSE)," ")</f>
        <v xml:space="preserve"> </v>
      </c>
      <c r="M50" s="227" t="str">
        <f>'Inschrijfformulier  '!N69</f>
        <v>Maak keuze ↓</v>
      </c>
      <c r="N50" s="197" t="str">
        <f>IF($M50="Ja",VLOOKUP($V50,'Poule berekening'!$A$3:$B$49,2,FALSE)," ")</f>
        <v xml:space="preserve"> </v>
      </c>
      <c r="P50" s="197" t="str">
        <f>'Inschrijfformulier  '!$Q69</f>
        <v>Maak keuze ↓</v>
      </c>
      <c r="Q50" s="197" t="str">
        <f>IF($P50="Ja",VLOOKUP($W50,'Poule berekening'!$D$3:$E$405,2,FALSE)," ")</f>
        <v xml:space="preserve"> </v>
      </c>
      <c r="S50" s="197" t="str">
        <f>'Inschrijfformulier  '!T69</f>
        <v>Maak keuze ↓</v>
      </c>
      <c r="T50" s="228" t="str">
        <f>'Inschrijfformulier  '!$U69</f>
        <v xml:space="preserve"> -</v>
      </c>
      <c r="U50" s="222">
        <f t="shared" si="0"/>
        <v>0</v>
      </c>
      <c r="V50" s="222">
        <f t="shared" si="1"/>
        <v>0</v>
      </c>
      <c r="W50" s="197" t="b">
        <f t="shared" si="2"/>
        <v>0</v>
      </c>
    </row>
    <row r="51" spans="1:23" s="197" customFormat="1" x14ac:dyDescent="0.25">
      <c r="A51" s="198" t="e">
        <f>'Inschrijfformulier  '!$B70</f>
        <v>#N/A</v>
      </c>
      <c r="B51" s="223">
        <f>'Inschrijfformulier  '!$C70</f>
        <v>49</v>
      </c>
      <c r="C51" s="197">
        <f>'Inschrijfformulier  '!$D70</f>
        <v>0</v>
      </c>
      <c r="D51" s="197">
        <f>'Inschrijfformulier  '!$E70</f>
        <v>0</v>
      </c>
      <c r="E51" s="224" t="str">
        <f>IFERROR(VLOOKUP('Inschrijfformulier  '!$F70,'Poule berekening'!$G$7:$H$8,2,FALSE)," ")</f>
        <v xml:space="preserve"> </v>
      </c>
      <c r="F51" s="225"/>
      <c r="G51" s="222"/>
      <c r="H51" s="197" t="str">
        <f>IFERROR(VLOOKUP('Inschrijfformulier  '!$I70,'Poule berekening'!$G$3:$H$5,2,FALSE)," ")</f>
        <v xml:space="preserve"> </v>
      </c>
      <c r="I51" s="226" t="str">
        <f>IFERROR(VLOOKUP('Inschrijfformulier  '!$J70,'Poule berekening'!$G$10:$H$24,2,FALSE)," ")</f>
        <v xml:space="preserve"> </v>
      </c>
      <c r="J51" s="197" t="str">
        <f>IFERROR(VLOOKUP('Inschrijfformulier  '!$K70,'Poule berekening'!$G$25:$H$27,2,FALSE)," ")</f>
        <v xml:space="preserve"> </v>
      </c>
      <c r="K51" s="197" t="str">
        <f>IFERROR(VLOOKUP('Inschrijfformulier  '!$W70,'Poule berekening'!$AG:$AI,3,FALSE)," ")</f>
        <v xml:space="preserve"> </v>
      </c>
      <c r="L51" s="197" t="str">
        <f>IFERROR(VLOOKUP('Inschrijfformulier  '!$M70,'Poule berekening'!$J$3:$K$128,2,FALSE)," ")</f>
        <v xml:space="preserve"> </v>
      </c>
      <c r="M51" s="227" t="str">
        <f>'Inschrijfformulier  '!N70</f>
        <v>Maak keuze ↓</v>
      </c>
      <c r="N51" s="197" t="str">
        <f>IF($M51="Ja",VLOOKUP($V51,'Poule berekening'!$A$3:$B$49,2,FALSE)," ")</f>
        <v xml:space="preserve"> </v>
      </c>
      <c r="P51" s="197" t="str">
        <f>'Inschrijfformulier  '!$Q70</f>
        <v>Maak keuze ↓</v>
      </c>
      <c r="Q51" s="197" t="str">
        <f>IF($P51="Ja",VLOOKUP($W51,'Poule berekening'!$D$3:$E$405,2,FALSE)," ")</f>
        <v xml:space="preserve"> </v>
      </c>
      <c r="S51" s="197" t="str">
        <f>'Inschrijfformulier  '!T70</f>
        <v>Maak keuze ↓</v>
      </c>
      <c r="T51" s="228" t="str">
        <f>'Inschrijfformulier  '!$U70</f>
        <v xml:space="preserve"> -</v>
      </c>
      <c r="U51" s="222">
        <f t="shared" si="0"/>
        <v>0</v>
      </c>
      <c r="V51" s="222">
        <f t="shared" si="1"/>
        <v>0</v>
      </c>
      <c r="W51" s="197" t="b">
        <f t="shared" si="2"/>
        <v>0</v>
      </c>
    </row>
    <row r="52" spans="1:23" s="197" customFormat="1" x14ac:dyDescent="0.25">
      <c r="A52" s="198" t="e">
        <f>'Inschrijfformulier  '!$B71</f>
        <v>#N/A</v>
      </c>
      <c r="B52" s="223">
        <f>'Inschrijfformulier  '!$C71</f>
        <v>50</v>
      </c>
      <c r="C52" s="197">
        <f>'Inschrijfformulier  '!$D71</f>
        <v>0</v>
      </c>
      <c r="D52" s="197">
        <f>'Inschrijfformulier  '!$E71</f>
        <v>0</v>
      </c>
      <c r="E52" s="224" t="str">
        <f>IFERROR(VLOOKUP('Inschrijfformulier  '!$F71,'Poule berekening'!$G$7:$H$8,2,FALSE)," ")</f>
        <v xml:space="preserve"> </v>
      </c>
      <c r="F52" s="225"/>
      <c r="G52" s="222"/>
      <c r="H52" s="197" t="str">
        <f>IFERROR(VLOOKUP('Inschrijfformulier  '!$I71,'Poule berekening'!$G$3:$H$5,2,FALSE)," ")</f>
        <v xml:space="preserve"> </v>
      </c>
      <c r="I52" s="226" t="str">
        <f>IFERROR(VLOOKUP('Inschrijfformulier  '!$J71,'Poule berekening'!$G$10:$H$24,2,FALSE)," ")</f>
        <v xml:space="preserve"> </v>
      </c>
      <c r="J52" s="197" t="str">
        <f>IFERROR(VLOOKUP('Inschrijfformulier  '!$K71,'Poule berekening'!$G$25:$H$27,2,FALSE)," ")</f>
        <v xml:space="preserve"> </v>
      </c>
      <c r="K52" s="197" t="str">
        <f>IFERROR(VLOOKUP('Inschrijfformulier  '!$W71,'Poule berekening'!$AG:$AI,3,FALSE)," ")</f>
        <v xml:space="preserve"> </v>
      </c>
      <c r="L52" s="197" t="str">
        <f>IFERROR(VLOOKUP('Inschrijfformulier  '!$M71,'Poule berekening'!$J$3:$K$128,2,FALSE)," ")</f>
        <v xml:space="preserve"> </v>
      </c>
      <c r="M52" s="227" t="str">
        <f>'Inschrijfformulier  '!N71</f>
        <v>Maak keuze ↓</v>
      </c>
      <c r="N52" s="197" t="str">
        <f>IF($M52="Ja",VLOOKUP($V52,'Poule berekening'!$A$3:$B$49,2,FALSE)," ")</f>
        <v xml:space="preserve"> </v>
      </c>
      <c r="P52" s="197" t="str">
        <f>'Inschrijfformulier  '!$Q71</f>
        <v>Maak keuze ↓</v>
      </c>
      <c r="Q52" s="197" t="str">
        <f>IF($P52="Ja",VLOOKUP($W52,'Poule berekening'!$D$3:$E$405,2,FALSE)," ")</f>
        <v xml:space="preserve"> </v>
      </c>
      <c r="S52" s="197" t="str">
        <f>'Inschrijfformulier  '!T71</f>
        <v>Maak keuze ↓</v>
      </c>
      <c r="T52" s="228" t="str">
        <f>'Inschrijfformulier  '!$U71</f>
        <v xml:space="preserve"> -</v>
      </c>
      <c r="U52" s="222">
        <f t="shared" si="0"/>
        <v>0</v>
      </c>
      <c r="V52" s="222">
        <f t="shared" si="1"/>
        <v>0</v>
      </c>
      <c r="W52" s="197" t="b">
        <f t="shared" si="2"/>
        <v>0</v>
      </c>
    </row>
  </sheetData>
  <sheetProtection password="C29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7030A0"/>
  </sheetPr>
  <dimension ref="A1:AR728"/>
  <sheetViews>
    <sheetView showGridLines="0" zoomScale="80" zoomScaleNormal="80" workbookViewId="0"/>
  </sheetViews>
  <sheetFormatPr defaultRowHeight="15" x14ac:dyDescent="0.25"/>
  <cols>
    <col min="1" max="1" width="8.140625" style="207" customWidth="1"/>
    <col min="2" max="2" width="20" style="207" bestFit="1" customWidth="1"/>
    <col min="3" max="3" width="2.7109375" style="207" customWidth="1"/>
    <col min="4" max="4" width="8.42578125" style="207" customWidth="1"/>
    <col min="5" max="5" width="17.42578125" style="207" customWidth="1"/>
    <col min="6" max="6" width="2.7109375" style="207" customWidth="1"/>
    <col min="7" max="8" width="9.140625" style="207"/>
    <col min="9" max="9" width="2.7109375" style="207" customWidth="1"/>
    <col min="10" max="10" width="7.7109375" style="207" customWidth="1"/>
    <col min="11" max="11" width="11.85546875" style="207" customWidth="1"/>
    <col min="12" max="12" width="2.7109375" style="207" customWidth="1"/>
    <col min="13" max="13" width="7.7109375" style="207" customWidth="1"/>
    <col min="14" max="14" width="10.28515625" style="207" customWidth="1"/>
    <col min="15" max="15" width="2.7109375" style="207" customWidth="1"/>
    <col min="16" max="16" width="7.7109375" style="207" customWidth="1"/>
    <col min="17" max="17" width="10" style="207" customWidth="1"/>
    <col min="18" max="18" width="2.7109375" style="207" customWidth="1"/>
    <col min="19" max="19" width="7.7109375" style="207" customWidth="1"/>
    <col min="20" max="20" width="10.5703125" style="207" customWidth="1"/>
    <col min="21" max="21" width="2.7109375" style="207" customWidth="1"/>
    <col min="22" max="22" width="7.7109375" style="207" customWidth="1"/>
    <col min="23" max="23" width="11.85546875" style="207" customWidth="1"/>
    <col min="24" max="24" width="2.7109375" style="207" customWidth="1"/>
    <col min="25" max="26" width="7.7109375" style="207" customWidth="1"/>
    <col min="27" max="31" width="9.140625" style="207" customWidth="1"/>
    <col min="32" max="32" width="12" style="207" customWidth="1"/>
    <col min="33" max="33" width="15.5703125" style="207" customWidth="1"/>
    <col min="34" max="35" width="9.140625" style="207" customWidth="1"/>
    <col min="36" max="36" width="10.5703125" style="207" customWidth="1"/>
    <col min="37" max="37" width="9.140625" style="207" customWidth="1"/>
    <col min="38" max="38" width="16.28515625" style="207" bestFit="1" customWidth="1"/>
    <col min="39" max="39" width="9.85546875" style="207" bestFit="1" customWidth="1"/>
    <col min="40" max="40" width="2.42578125" style="207" bestFit="1" customWidth="1"/>
    <col min="41" max="41" width="8.85546875" style="207" bestFit="1" customWidth="1"/>
    <col min="42" max="42" width="3.140625" style="207" bestFit="1" customWidth="1"/>
    <col min="43" max="44" width="8" style="207" bestFit="1" customWidth="1"/>
    <col min="45" max="16384" width="9.140625" style="207"/>
  </cols>
  <sheetData>
    <row r="1" spans="1:44" ht="15.75" x14ac:dyDescent="0.25">
      <c r="K1" s="207" t="s">
        <v>251</v>
      </c>
      <c r="N1" s="207" t="s">
        <v>252</v>
      </c>
      <c r="Q1" s="207" t="s">
        <v>253</v>
      </c>
      <c r="T1" s="207" t="s">
        <v>254</v>
      </c>
      <c r="W1" s="207" t="s">
        <v>255</v>
      </c>
      <c r="Z1" s="207" t="s">
        <v>256</v>
      </c>
      <c r="AI1" s="207" t="s">
        <v>251</v>
      </c>
      <c r="AM1" s="214" t="s">
        <v>420</v>
      </c>
      <c r="AN1" s="215" t="s">
        <v>421</v>
      </c>
      <c r="AO1" s="215" t="s">
        <v>15</v>
      </c>
      <c r="AP1" s="215" t="s">
        <v>422</v>
      </c>
      <c r="AQ1" s="215" t="s">
        <v>423</v>
      </c>
      <c r="AR1" s="215" t="s">
        <v>424</v>
      </c>
    </row>
    <row r="2" spans="1:44" ht="15.75" x14ac:dyDescent="0.25">
      <c r="A2" s="216"/>
      <c r="B2" s="217" t="s">
        <v>108</v>
      </c>
      <c r="C2" s="216"/>
      <c r="D2" s="216"/>
      <c r="E2" s="216" t="s">
        <v>141</v>
      </c>
      <c r="F2" s="216"/>
      <c r="G2" s="217"/>
      <c r="H2" s="217"/>
      <c r="J2" s="216" t="s">
        <v>10</v>
      </c>
      <c r="K2" s="217" t="s">
        <v>186</v>
      </c>
      <c r="L2" s="217"/>
      <c r="M2" s="216" t="s">
        <v>10</v>
      </c>
      <c r="N2" s="217" t="s">
        <v>187</v>
      </c>
      <c r="O2" s="216"/>
      <c r="P2" s="218" t="s">
        <v>220</v>
      </c>
      <c r="Q2" s="218"/>
      <c r="R2" s="217"/>
      <c r="S2" s="218" t="s">
        <v>219</v>
      </c>
      <c r="T2" s="218"/>
      <c r="U2" s="217"/>
      <c r="V2" s="218" t="s">
        <v>217</v>
      </c>
      <c r="W2" s="218"/>
      <c r="X2" s="217"/>
      <c r="Y2" s="218" t="s">
        <v>218</v>
      </c>
      <c r="Z2" s="218"/>
      <c r="AA2" s="217"/>
      <c r="AB2" s="217" t="s">
        <v>110</v>
      </c>
      <c r="AC2" s="204" t="s">
        <v>111</v>
      </c>
      <c r="AH2" s="216" t="s">
        <v>10</v>
      </c>
      <c r="AI2" s="217" t="s">
        <v>186</v>
      </c>
      <c r="AM2" s="214" t="s">
        <v>420</v>
      </c>
      <c r="AN2" s="215" t="s">
        <v>421</v>
      </c>
      <c r="AO2" s="215" t="s">
        <v>15</v>
      </c>
      <c r="AP2" s="215" t="s">
        <v>422</v>
      </c>
      <c r="AQ2" s="215" t="s">
        <v>423</v>
      </c>
      <c r="AR2" s="215" t="s">
        <v>424</v>
      </c>
    </row>
    <row r="3" spans="1:44" ht="15.75" x14ac:dyDescent="0.25">
      <c r="A3" s="217">
        <f>H3+H7+H10</f>
        <v>11100</v>
      </c>
      <c r="B3" s="214" t="s">
        <v>425</v>
      </c>
      <c r="D3" s="217">
        <f>H3+H7+H25+K22</f>
        <v>11008</v>
      </c>
      <c r="E3" s="214" t="s">
        <v>426</v>
      </c>
      <c r="G3" s="217" t="s">
        <v>112</v>
      </c>
      <c r="H3" s="217">
        <v>10000</v>
      </c>
      <c r="J3" s="217">
        <v>110</v>
      </c>
      <c r="K3" s="217">
        <v>-2</v>
      </c>
      <c r="L3" s="217"/>
      <c r="M3" s="217">
        <v>110</v>
      </c>
      <c r="N3" s="217">
        <v>-2</v>
      </c>
      <c r="O3" s="217"/>
      <c r="P3" s="217">
        <v>15</v>
      </c>
      <c r="Q3" s="217">
        <v>32</v>
      </c>
      <c r="R3" s="217"/>
      <c r="S3" s="217">
        <v>15</v>
      </c>
      <c r="T3" s="217">
        <v>25</v>
      </c>
      <c r="U3" s="217"/>
      <c r="V3" s="217">
        <v>15</v>
      </c>
      <c r="W3" s="217">
        <v>11</v>
      </c>
      <c r="X3" s="217"/>
      <c r="Y3" s="217">
        <v>15</v>
      </c>
      <c r="Z3" s="217">
        <v>18</v>
      </c>
      <c r="AA3" s="217"/>
      <c r="AB3" s="217" t="s">
        <v>113</v>
      </c>
      <c r="AC3" s="204" t="s">
        <v>114</v>
      </c>
      <c r="AF3" s="207" t="s">
        <v>251</v>
      </c>
      <c r="AG3" s="207" t="str">
        <f t="shared" ref="AG3:AG66" si="0">CONCATENATE($AF3,$AH3)</f>
        <v>ManJeugd15</v>
      </c>
      <c r="AH3" s="217">
        <v>15</v>
      </c>
      <c r="AI3" s="217">
        <v>-2</v>
      </c>
      <c r="AM3" s="214" t="s">
        <v>420</v>
      </c>
      <c r="AN3" s="215" t="s">
        <v>421</v>
      </c>
      <c r="AO3" s="215" t="s">
        <v>15</v>
      </c>
      <c r="AP3" s="215" t="s">
        <v>422</v>
      </c>
      <c r="AQ3" s="215" t="s">
        <v>423</v>
      </c>
      <c r="AR3" s="215" t="s">
        <v>424</v>
      </c>
    </row>
    <row r="4" spans="1:44" ht="15.75" x14ac:dyDescent="0.25">
      <c r="A4" s="217">
        <f>H3+H7+H14</f>
        <v>11200</v>
      </c>
      <c r="B4" s="214" t="s">
        <v>427</v>
      </c>
      <c r="D4" s="217">
        <f>H3+H7+H25+K32</f>
        <v>11009</v>
      </c>
      <c r="E4" s="214" t="s">
        <v>428</v>
      </c>
      <c r="G4" s="217" t="s">
        <v>115</v>
      </c>
      <c r="H4" s="217">
        <v>20000</v>
      </c>
      <c r="J4" s="217">
        <f>J3+1</f>
        <v>111</v>
      </c>
      <c r="K4" s="217">
        <v>-2</v>
      </c>
      <c r="L4" s="217"/>
      <c r="M4" s="217">
        <f>M3+1</f>
        <v>111</v>
      </c>
      <c r="N4" s="217">
        <v>-2</v>
      </c>
      <c r="O4" s="217"/>
      <c r="P4" s="217">
        <v>16</v>
      </c>
      <c r="Q4" s="217">
        <v>32</v>
      </c>
      <c r="R4" s="217"/>
      <c r="S4" s="217">
        <v>16</v>
      </c>
      <c r="T4" s="217">
        <v>25</v>
      </c>
      <c r="U4" s="217"/>
      <c r="V4" s="217">
        <v>16</v>
      </c>
      <c r="W4" s="217">
        <v>11</v>
      </c>
      <c r="X4" s="217"/>
      <c r="Y4" s="217">
        <v>16</v>
      </c>
      <c r="Z4" s="217">
        <v>18</v>
      </c>
      <c r="AA4" s="217"/>
      <c r="AB4" s="217"/>
      <c r="AF4" s="207" t="s">
        <v>251</v>
      </c>
      <c r="AG4" s="207" t="str">
        <f>CONCATENATE($AF4,$AH4)</f>
        <v>ManJeugd16</v>
      </c>
      <c r="AH4" s="217">
        <v>16</v>
      </c>
      <c r="AI4" s="217">
        <v>-2</v>
      </c>
      <c r="AM4" s="214" t="s">
        <v>420</v>
      </c>
      <c r="AN4" s="215" t="s">
        <v>421</v>
      </c>
      <c r="AO4" s="215" t="s">
        <v>15</v>
      </c>
      <c r="AP4" s="215" t="s">
        <v>422</v>
      </c>
      <c r="AQ4" s="215" t="s">
        <v>423</v>
      </c>
      <c r="AR4" s="215" t="s">
        <v>424</v>
      </c>
    </row>
    <row r="5" spans="1:44" ht="15.75" x14ac:dyDescent="0.25">
      <c r="A5" s="217">
        <f>H3+H7+H17</f>
        <v>11300</v>
      </c>
      <c r="B5" s="214" t="s">
        <v>429</v>
      </c>
      <c r="D5" s="217">
        <f>H3+H7+H25+K42</f>
        <v>11010</v>
      </c>
      <c r="E5" s="214" t="s">
        <v>430</v>
      </c>
      <c r="G5" s="217" t="s">
        <v>116</v>
      </c>
      <c r="H5" s="217">
        <v>30000</v>
      </c>
      <c r="J5" s="217">
        <f t="shared" ref="J5:J68" si="1">J4+1</f>
        <v>112</v>
      </c>
      <c r="K5" s="217">
        <v>-2</v>
      </c>
      <c r="L5" s="217"/>
      <c r="M5" s="217">
        <f t="shared" ref="M5:M68" si="2">M4+1</f>
        <v>112</v>
      </c>
      <c r="N5" s="217">
        <v>-2</v>
      </c>
      <c r="O5" s="217"/>
      <c r="P5" s="217">
        <v>17</v>
      </c>
      <c r="Q5" s="217">
        <v>32</v>
      </c>
      <c r="R5" s="217"/>
      <c r="S5" s="217">
        <v>17</v>
      </c>
      <c r="T5" s="217">
        <v>25</v>
      </c>
      <c r="U5" s="217"/>
      <c r="V5" s="217">
        <v>17</v>
      </c>
      <c r="W5" s="217">
        <v>11</v>
      </c>
      <c r="X5" s="217"/>
      <c r="Y5" s="217">
        <v>17</v>
      </c>
      <c r="Z5" s="217">
        <v>18</v>
      </c>
      <c r="AA5" s="217"/>
      <c r="AB5" s="217" t="s">
        <v>117</v>
      </c>
      <c r="AC5" s="204" t="s">
        <v>118</v>
      </c>
      <c r="AF5" s="207" t="s">
        <v>251</v>
      </c>
      <c r="AG5" s="207" t="str">
        <f t="shared" si="0"/>
        <v>ManJeugd17</v>
      </c>
      <c r="AH5" s="217">
        <v>17</v>
      </c>
      <c r="AI5" s="217">
        <v>-2</v>
      </c>
      <c r="AM5" s="214" t="s">
        <v>420</v>
      </c>
      <c r="AN5" s="215" t="s">
        <v>421</v>
      </c>
      <c r="AO5" s="215" t="s">
        <v>15</v>
      </c>
      <c r="AP5" s="215" t="s">
        <v>422</v>
      </c>
      <c r="AQ5" s="215" t="s">
        <v>423</v>
      </c>
      <c r="AR5" s="215" t="s">
        <v>424</v>
      </c>
    </row>
    <row r="6" spans="1:44" ht="15.75" x14ac:dyDescent="0.25">
      <c r="A6" s="217">
        <f>H3+H7+H20</f>
        <v>11400</v>
      </c>
      <c r="B6" s="214" t="s">
        <v>431</v>
      </c>
      <c r="D6" s="217">
        <f>H3+H7+H25+K52</f>
        <v>11011</v>
      </c>
      <c r="E6" s="214" t="s">
        <v>432</v>
      </c>
      <c r="G6" s="217"/>
      <c r="H6" s="217"/>
      <c r="J6" s="217">
        <f t="shared" si="1"/>
        <v>113</v>
      </c>
      <c r="K6" s="217">
        <v>-2</v>
      </c>
      <c r="L6" s="217"/>
      <c r="M6" s="217">
        <f t="shared" si="2"/>
        <v>113</v>
      </c>
      <c r="N6" s="217">
        <v>-2</v>
      </c>
      <c r="O6" s="217"/>
      <c r="P6" s="217">
        <v>18</v>
      </c>
      <c r="Q6" s="217">
        <v>32</v>
      </c>
      <c r="R6" s="217"/>
      <c r="S6" s="217">
        <v>18</v>
      </c>
      <c r="T6" s="217">
        <v>25</v>
      </c>
      <c r="U6" s="217"/>
      <c r="V6" s="217">
        <v>18</v>
      </c>
      <c r="W6" s="217">
        <v>11</v>
      </c>
      <c r="X6" s="217"/>
      <c r="Y6" s="217">
        <v>18</v>
      </c>
      <c r="Z6" s="217">
        <v>18</v>
      </c>
      <c r="AA6" s="217"/>
      <c r="AB6" s="217" t="s">
        <v>119</v>
      </c>
      <c r="AC6" s="204" t="s">
        <v>120</v>
      </c>
      <c r="AF6" s="207" t="s">
        <v>251</v>
      </c>
      <c r="AG6" s="207" t="str">
        <f t="shared" si="0"/>
        <v>ManJeugd18</v>
      </c>
      <c r="AH6" s="217">
        <v>18</v>
      </c>
      <c r="AI6" s="217">
        <v>-2</v>
      </c>
      <c r="AM6" s="214" t="s">
        <v>420</v>
      </c>
      <c r="AN6" s="215" t="s">
        <v>421</v>
      </c>
      <c r="AO6" s="215" t="s">
        <v>15</v>
      </c>
      <c r="AP6" s="215" t="s">
        <v>422</v>
      </c>
      <c r="AQ6" s="215" t="s">
        <v>423</v>
      </c>
      <c r="AR6" s="215" t="s">
        <v>424</v>
      </c>
    </row>
    <row r="7" spans="1:44" s="204" customFormat="1" ht="15.75" x14ac:dyDescent="0.25">
      <c r="A7" s="217">
        <f>H3+H7+H21</f>
        <v>11500</v>
      </c>
      <c r="B7" s="214" t="s">
        <v>433</v>
      </c>
      <c r="C7" s="207"/>
      <c r="D7" s="217">
        <f>H3+H7+H25+K62</f>
        <v>11012</v>
      </c>
      <c r="E7" s="214" t="s">
        <v>434</v>
      </c>
      <c r="F7" s="207"/>
      <c r="G7" s="217" t="s">
        <v>121</v>
      </c>
      <c r="H7" s="217">
        <v>1000</v>
      </c>
      <c r="J7" s="217">
        <f t="shared" si="1"/>
        <v>114</v>
      </c>
      <c r="K7" s="217">
        <v>-2</v>
      </c>
      <c r="L7" s="217"/>
      <c r="M7" s="217">
        <f t="shared" si="2"/>
        <v>114</v>
      </c>
      <c r="N7" s="217">
        <v>-2</v>
      </c>
      <c r="O7" s="217"/>
      <c r="P7" s="217">
        <v>19</v>
      </c>
      <c r="Q7" s="217">
        <v>32</v>
      </c>
      <c r="R7" s="217"/>
      <c r="S7" s="217">
        <v>19</v>
      </c>
      <c r="T7" s="217">
        <v>25</v>
      </c>
      <c r="U7" s="217"/>
      <c r="V7" s="217">
        <v>19</v>
      </c>
      <c r="W7" s="217">
        <v>11</v>
      </c>
      <c r="X7" s="217"/>
      <c r="Y7" s="217">
        <v>19</v>
      </c>
      <c r="Z7" s="217">
        <v>18</v>
      </c>
      <c r="AA7" s="217"/>
      <c r="AF7" s="207" t="s">
        <v>251</v>
      </c>
      <c r="AG7" s="207" t="str">
        <f t="shared" si="0"/>
        <v>ManJeugd19</v>
      </c>
      <c r="AH7" s="217">
        <v>19</v>
      </c>
      <c r="AI7" s="217">
        <v>-2</v>
      </c>
      <c r="AM7" s="214" t="s">
        <v>420</v>
      </c>
      <c r="AN7" s="215" t="s">
        <v>421</v>
      </c>
      <c r="AO7" s="215" t="s">
        <v>15</v>
      </c>
      <c r="AP7" s="215" t="s">
        <v>435</v>
      </c>
      <c r="AQ7" s="215" t="s">
        <v>423</v>
      </c>
      <c r="AR7" s="215" t="s">
        <v>424</v>
      </c>
    </row>
    <row r="8" spans="1:44" ht="15.75" x14ac:dyDescent="0.25">
      <c r="A8" s="217">
        <f>H3+H7+H22</f>
        <v>11600</v>
      </c>
      <c r="B8" s="214" t="s">
        <v>436</v>
      </c>
      <c r="C8" s="204"/>
      <c r="D8" s="217">
        <f>H3+H7+H25+K98</f>
        <v>11013</v>
      </c>
      <c r="E8" s="214" t="s">
        <v>437</v>
      </c>
      <c r="F8" s="204"/>
      <c r="G8" s="217" t="s">
        <v>122</v>
      </c>
      <c r="H8" s="217">
        <v>2000</v>
      </c>
      <c r="J8" s="217">
        <f t="shared" si="1"/>
        <v>115</v>
      </c>
      <c r="K8" s="217">
        <v>-2</v>
      </c>
      <c r="L8" s="217"/>
      <c r="M8" s="217">
        <f t="shared" si="2"/>
        <v>115</v>
      </c>
      <c r="N8" s="217">
        <v>-2</v>
      </c>
      <c r="O8" s="217"/>
      <c r="P8" s="217">
        <v>20</v>
      </c>
      <c r="Q8" s="217">
        <v>32</v>
      </c>
      <c r="R8" s="217"/>
      <c r="S8" s="217">
        <v>20</v>
      </c>
      <c r="T8" s="217">
        <v>25</v>
      </c>
      <c r="U8" s="217"/>
      <c r="V8" s="217">
        <v>20</v>
      </c>
      <c r="W8" s="217">
        <v>11</v>
      </c>
      <c r="X8" s="217"/>
      <c r="Y8" s="217">
        <v>20</v>
      </c>
      <c r="Z8" s="217">
        <v>18</v>
      </c>
      <c r="AA8" s="217"/>
      <c r="AB8" s="217" t="s">
        <v>123</v>
      </c>
      <c r="AC8" s="204" t="s">
        <v>124</v>
      </c>
      <c r="AF8" s="207" t="s">
        <v>251</v>
      </c>
      <c r="AG8" s="207" t="str">
        <f t="shared" si="0"/>
        <v>ManJeugd20</v>
      </c>
      <c r="AH8" s="217">
        <v>20</v>
      </c>
      <c r="AI8" s="217">
        <v>-1</v>
      </c>
      <c r="AM8" s="214" t="s">
        <v>420</v>
      </c>
      <c r="AN8" s="215" t="s">
        <v>421</v>
      </c>
      <c r="AO8" s="215" t="s">
        <v>15</v>
      </c>
      <c r="AP8" s="215" t="s">
        <v>435</v>
      </c>
      <c r="AQ8" s="215" t="s">
        <v>423</v>
      </c>
      <c r="AR8" s="215" t="s">
        <v>424</v>
      </c>
    </row>
    <row r="9" spans="1:44" ht="15.75" x14ac:dyDescent="0.25">
      <c r="A9" s="217"/>
      <c r="B9" s="217"/>
      <c r="D9" s="217">
        <f>H3+H7+H26+K22</f>
        <v>11018</v>
      </c>
      <c r="E9" s="214" t="s">
        <v>438</v>
      </c>
      <c r="G9" s="217"/>
      <c r="H9" s="217"/>
      <c r="J9" s="217">
        <f t="shared" si="1"/>
        <v>116</v>
      </c>
      <c r="K9" s="217">
        <v>-2</v>
      </c>
      <c r="L9" s="217"/>
      <c r="M9" s="217">
        <f t="shared" si="2"/>
        <v>116</v>
      </c>
      <c r="N9" s="217">
        <v>-2</v>
      </c>
      <c r="O9" s="217"/>
      <c r="P9" s="217">
        <v>21</v>
      </c>
      <c r="Q9" s="217">
        <v>32</v>
      </c>
      <c r="R9" s="217"/>
      <c r="S9" s="217">
        <v>21</v>
      </c>
      <c r="T9" s="217">
        <v>25</v>
      </c>
      <c r="U9" s="217"/>
      <c r="V9" s="217">
        <v>21</v>
      </c>
      <c r="W9" s="217">
        <v>11</v>
      </c>
      <c r="X9" s="217"/>
      <c r="Y9" s="217">
        <v>21</v>
      </c>
      <c r="Z9" s="217">
        <v>18</v>
      </c>
      <c r="AA9" s="217"/>
      <c r="AB9" s="217" t="s">
        <v>126</v>
      </c>
      <c r="AC9" s="204" t="s">
        <v>127</v>
      </c>
      <c r="AF9" s="207" t="s">
        <v>251</v>
      </c>
      <c r="AG9" s="207" t="str">
        <f t="shared" si="0"/>
        <v>ManJeugd21</v>
      </c>
      <c r="AH9" s="217">
        <v>21</v>
      </c>
      <c r="AI9" s="217">
        <v>-1</v>
      </c>
      <c r="AM9" s="214" t="s">
        <v>420</v>
      </c>
      <c r="AN9" s="215" t="s">
        <v>421</v>
      </c>
      <c r="AO9" s="215" t="s">
        <v>15</v>
      </c>
      <c r="AP9" s="215" t="s">
        <v>435</v>
      </c>
      <c r="AQ9" s="215" t="s">
        <v>423</v>
      </c>
      <c r="AR9" s="215" t="s">
        <v>424</v>
      </c>
    </row>
    <row r="10" spans="1:44" ht="15.75" x14ac:dyDescent="0.25">
      <c r="A10" s="217">
        <f>H3+H8+H13</f>
        <v>12100</v>
      </c>
      <c r="B10" s="214" t="s">
        <v>439</v>
      </c>
      <c r="D10" s="217">
        <f>H3+H7+H26+K32</f>
        <v>11019</v>
      </c>
      <c r="E10" s="214" t="s">
        <v>440</v>
      </c>
      <c r="G10" s="217" t="s">
        <v>30</v>
      </c>
      <c r="H10" s="217">
        <v>100</v>
      </c>
      <c r="J10" s="217">
        <f t="shared" si="1"/>
        <v>117</v>
      </c>
      <c r="K10" s="217">
        <v>-2</v>
      </c>
      <c r="L10" s="217"/>
      <c r="M10" s="217">
        <f t="shared" si="2"/>
        <v>117</v>
      </c>
      <c r="N10" s="217">
        <v>-2</v>
      </c>
      <c r="O10" s="217"/>
      <c r="P10" s="217">
        <v>22</v>
      </c>
      <c r="Q10" s="217">
        <v>32</v>
      </c>
      <c r="R10" s="217"/>
      <c r="S10" s="217">
        <v>22</v>
      </c>
      <c r="T10" s="217">
        <v>25</v>
      </c>
      <c r="U10" s="217"/>
      <c r="V10" s="217">
        <v>22</v>
      </c>
      <c r="W10" s="217">
        <v>11</v>
      </c>
      <c r="X10" s="217"/>
      <c r="Y10" s="217">
        <v>22</v>
      </c>
      <c r="Z10" s="217">
        <v>18</v>
      </c>
      <c r="AA10" s="217"/>
      <c r="AB10" s="217"/>
      <c r="AF10" s="207" t="s">
        <v>251</v>
      </c>
      <c r="AG10" s="207" t="str">
        <f t="shared" si="0"/>
        <v>ManJeugd22</v>
      </c>
      <c r="AH10" s="217">
        <v>22</v>
      </c>
      <c r="AI10" s="217">
        <v>-1</v>
      </c>
      <c r="AM10" s="214" t="s">
        <v>420</v>
      </c>
      <c r="AN10" s="215" t="s">
        <v>421</v>
      </c>
      <c r="AO10" s="215" t="s">
        <v>15</v>
      </c>
      <c r="AP10" s="215" t="s">
        <v>435</v>
      </c>
      <c r="AQ10" s="215" t="s">
        <v>423</v>
      </c>
      <c r="AR10" s="215" t="s">
        <v>424</v>
      </c>
    </row>
    <row r="11" spans="1:44" ht="15.75" x14ac:dyDescent="0.25">
      <c r="A11" s="217">
        <f>H3+H8+H16</f>
        <v>12200</v>
      </c>
      <c r="B11" s="214" t="s">
        <v>441</v>
      </c>
      <c r="D11" s="217">
        <f>H3+H7+H26+K42</f>
        <v>11020</v>
      </c>
      <c r="E11" s="214" t="s">
        <v>442</v>
      </c>
      <c r="G11" s="217" t="s">
        <v>31</v>
      </c>
      <c r="H11" s="217">
        <v>100</v>
      </c>
      <c r="J11" s="217">
        <f t="shared" si="1"/>
        <v>118</v>
      </c>
      <c r="K11" s="217">
        <v>-2</v>
      </c>
      <c r="L11" s="217"/>
      <c r="M11" s="217">
        <f t="shared" si="2"/>
        <v>118</v>
      </c>
      <c r="N11" s="217">
        <v>-2</v>
      </c>
      <c r="O11" s="217"/>
      <c r="P11" s="217">
        <v>23</v>
      </c>
      <c r="Q11" s="217">
        <v>32</v>
      </c>
      <c r="R11" s="217"/>
      <c r="S11" s="217">
        <v>23</v>
      </c>
      <c r="T11" s="217">
        <v>25</v>
      </c>
      <c r="U11" s="217"/>
      <c r="V11" s="217">
        <v>23</v>
      </c>
      <c r="W11" s="217">
        <v>11</v>
      </c>
      <c r="X11" s="217"/>
      <c r="Y11" s="217">
        <v>23</v>
      </c>
      <c r="Z11" s="217">
        <v>18</v>
      </c>
      <c r="AA11" s="217"/>
      <c r="AB11" s="217" t="s">
        <v>128</v>
      </c>
      <c r="AC11" s="204" t="s">
        <v>129</v>
      </c>
      <c r="AF11" s="207" t="s">
        <v>251</v>
      </c>
      <c r="AG11" s="207" t="str">
        <f t="shared" si="0"/>
        <v>ManJeugd23</v>
      </c>
      <c r="AH11" s="217">
        <v>23</v>
      </c>
      <c r="AI11" s="217">
        <v>-1</v>
      </c>
      <c r="AM11" s="214" t="s">
        <v>420</v>
      </c>
      <c r="AN11" s="215" t="s">
        <v>421</v>
      </c>
      <c r="AO11" s="215" t="s">
        <v>15</v>
      </c>
      <c r="AP11" s="215" t="s">
        <v>435</v>
      </c>
      <c r="AQ11" s="215" t="s">
        <v>423</v>
      </c>
      <c r="AR11" s="215" t="s">
        <v>424</v>
      </c>
    </row>
    <row r="12" spans="1:44" s="204" customFormat="1" ht="15.75" x14ac:dyDescent="0.25">
      <c r="A12" s="217">
        <f>H3+H8+H19</f>
        <v>12300</v>
      </c>
      <c r="B12" s="214" t="s">
        <v>443</v>
      </c>
      <c r="D12" s="217">
        <f>H3+H7+H26+K52</f>
        <v>11021</v>
      </c>
      <c r="E12" s="214" t="s">
        <v>444</v>
      </c>
      <c r="G12" s="217" t="s">
        <v>35</v>
      </c>
      <c r="H12" s="217">
        <v>100</v>
      </c>
      <c r="J12" s="217">
        <f t="shared" si="1"/>
        <v>119</v>
      </c>
      <c r="K12" s="217">
        <v>-2</v>
      </c>
      <c r="L12" s="217"/>
      <c r="M12" s="217">
        <f t="shared" si="2"/>
        <v>119</v>
      </c>
      <c r="N12" s="217">
        <v>-2</v>
      </c>
      <c r="O12" s="217"/>
      <c r="P12" s="217">
        <v>24</v>
      </c>
      <c r="Q12" s="217">
        <v>32</v>
      </c>
      <c r="R12" s="217"/>
      <c r="S12" s="217">
        <v>24</v>
      </c>
      <c r="T12" s="217">
        <v>25</v>
      </c>
      <c r="U12" s="217"/>
      <c r="V12" s="217">
        <v>24</v>
      </c>
      <c r="W12" s="217">
        <v>11</v>
      </c>
      <c r="X12" s="217"/>
      <c r="Y12" s="217">
        <v>24</v>
      </c>
      <c r="Z12" s="217">
        <v>18</v>
      </c>
      <c r="AA12" s="217"/>
      <c r="AB12" s="217" t="s">
        <v>130</v>
      </c>
      <c r="AC12" s="204" t="s">
        <v>131</v>
      </c>
      <c r="AF12" s="207" t="s">
        <v>251</v>
      </c>
      <c r="AG12" s="207" t="str">
        <f t="shared" si="0"/>
        <v>ManJeugd24</v>
      </c>
      <c r="AH12" s="217">
        <v>24</v>
      </c>
      <c r="AI12" s="217">
        <v>-1</v>
      </c>
      <c r="AM12" s="214" t="s">
        <v>420</v>
      </c>
      <c r="AN12" s="215" t="s">
        <v>421</v>
      </c>
      <c r="AO12" s="215" t="s">
        <v>15</v>
      </c>
      <c r="AP12" s="215" t="s">
        <v>435</v>
      </c>
      <c r="AQ12" s="215" t="s">
        <v>423</v>
      </c>
      <c r="AR12" s="215" t="s">
        <v>424</v>
      </c>
    </row>
    <row r="13" spans="1:44" ht="15.75" x14ac:dyDescent="0.25">
      <c r="A13" s="217">
        <f>H3+H8+H20</f>
        <v>12400</v>
      </c>
      <c r="B13" s="214" t="s">
        <v>445</v>
      </c>
      <c r="D13" s="217">
        <f>H3+H7+H26+K62</f>
        <v>11022</v>
      </c>
      <c r="E13" s="214" t="s">
        <v>446</v>
      </c>
      <c r="G13" s="217" t="s">
        <v>60</v>
      </c>
      <c r="H13" s="217">
        <v>100</v>
      </c>
      <c r="J13" s="217">
        <f t="shared" si="1"/>
        <v>120</v>
      </c>
      <c r="K13" s="217">
        <v>-2</v>
      </c>
      <c r="L13" s="217"/>
      <c r="M13" s="217">
        <f t="shared" si="2"/>
        <v>120</v>
      </c>
      <c r="N13" s="217">
        <v>-2</v>
      </c>
      <c r="O13" s="217"/>
      <c r="P13" s="217">
        <v>25</v>
      </c>
      <c r="Q13" s="217">
        <v>32</v>
      </c>
      <c r="R13" s="217"/>
      <c r="S13" s="217">
        <v>25</v>
      </c>
      <c r="T13" s="217">
        <v>25</v>
      </c>
      <c r="U13" s="217"/>
      <c r="V13" s="217">
        <v>25</v>
      </c>
      <c r="W13" s="217">
        <v>11</v>
      </c>
      <c r="X13" s="217"/>
      <c r="Y13" s="217">
        <v>25</v>
      </c>
      <c r="Z13" s="217">
        <v>18</v>
      </c>
      <c r="AA13" s="217"/>
      <c r="AB13" s="217"/>
      <c r="AF13" s="207" t="s">
        <v>251</v>
      </c>
      <c r="AG13" s="207" t="str">
        <f t="shared" si="0"/>
        <v>ManJeugd25</v>
      </c>
      <c r="AH13" s="217">
        <v>25</v>
      </c>
      <c r="AI13" s="217">
        <v>0</v>
      </c>
      <c r="AM13" s="214" t="s">
        <v>420</v>
      </c>
      <c r="AN13" s="215" t="s">
        <v>147</v>
      </c>
      <c r="AO13" s="215" t="s">
        <v>15</v>
      </c>
      <c r="AP13" s="215" t="s">
        <v>422</v>
      </c>
      <c r="AQ13" s="215" t="s">
        <v>447</v>
      </c>
      <c r="AR13" s="215" t="s">
        <v>448</v>
      </c>
    </row>
    <row r="14" spans="1:44" ht="15.75" x14ac:dyDescent="0.25">
      <c r="A14" s="217">
        <f>H3+H8+H21</f>
        <v>12500</v>
      </c>
      <c r="B14" s="214" t="s">
        <v>449</v>
      </c>
      <c r="D14" s="217">
        <f>H3+H7+H26+K98</f>
        <v>11023</v>
      </c>
      <c r="E14" s="214" t="s">
        <v>450</v>
      </c>
      <c r="G14" s="217" t="s">
        <v>61</v>
      </c>
      <c r="H14" s="217">
        <v>200</v>
      </c>
      <c r="J14" s="217">
        <f t="shared" si="1"/>
        <v>121</v>
      </c>
      <c r="K14" s="217">
        <v>-2</v>
      </c>
      <c r="L14" s="217"/>
      <c r="M14" s="217">
        <f t="shared" si="2"/>
        <v>121</v>
      </c>
      <c r="N14" s="217">
        <v>-2</v>
      </c>
      <c r="O14" s="217"/>
      <c r="P14" s="217">
        <v>26</v>
      </c>
      <c r="Q14" s="217">
        <v>32</v>
      </c>
      <c r="R14" s="217"/>
      <c r="S14" s="217">
        <v>26</v>
      </c>
      <c r="T14" s="217">
        <v>25</v>
      </c>
      <c r="U14" s="217"/>
      <c r="V14" s="217">
        <v>26</v>
      </c>
      <c r="W14" s="217">
        <v>11</v>
      </c>
      <c r="X14" s="217"/>
      <c r="Y14" s="217">
        <v>26</v>
      </c>
      <c r="Z14" s="217">
        <v>18</v>
      </c>
      <c r="AA14" s="217"/>
      <c r="AB14" s="217" t="s">
        <v>132</v>
      </c>
      <c r="AC14" s="204" t="s">
        <v>133</v>
      </c>
      <c r="AF14" s="207" t="s">
        <v>251</v>
      </c>
      <c r="AG14" s="207" t="str">
        <f t="shared" si="0"/>
        <v>ManJeugd26</v>
      </c>
      <c r="AH14" s="217">
        <v>26</v>
      </c>
      <c r="AI14" s="217">
        <v>0</v>
      </c>
      <c r="AM14" s="214" t="s">
        <v>420</v>
      </c>
      <c r="AN14" s="215" t="s">
        <v>147</v>
      </c>
      <c r="AO14" s="215" t="s">
        <v>15</v>
      </c>
      <c r="AP14" s="215" t="s">
        <v>422</v>
      </c>
      <c r="AQ14" s="215" t="s">
        <v>447</v>
      </c>
      <c r="AR14" s="215" t="s">
        <v>448</v>
      </c>
    </row>
    <row r="15" spans="1:44" s="217" customFormat="1" ht="15.75" x14ac:dyDescent="0.25">
      <c r="A15" s="217">
        <f>H3+H8+H22</f>
        <v>12600</v>
      </c>
      <c r="B15" s="214" t="s">
        <v>451</v>
      </c>
      <c r="D15" s="217">
        <f>H3+H7+H27+K22</f>
        <v>11028</v>
      </c>
      <c r="E15" s="214" t="s">
        <v>452</v>
      </c>
      <c r="G15" s="217" t="s">
        <v>62</v>
      </c>
      <c r="H15" s="217">
        <v>200</v>
      </c>
      <c r="J15" s="217">
        <f t="shared" si="1"/>
        <v>122</v>
      </c>
      <c r="K15" s="217">
        <v>-2</v>
      </c>
      <c r="M15" s="217">
        <f t="shared" si="2"/>
        <v>122</v>
      </c>
      <c r="N15" s="217">
        <v>-2</v>
      </c>
      <c r="P15" s="217">
        <v>27</v>
      </c>
      <c r="Q15" s="217">
        <v>32</v>
      </c>
      <c r="S15" s="217">
        <v>27</v>
      </c>
      <c r="T15" s="217">
        <v>25</v>
      </c>
      <c r="V15" s="217">
        <v>27</v>
      </c>
      <c r="W15" s="217">
        <v>11</v>
      </c>
      <c r="Y15" s="217">
        <v>27</v>
      </c>
      <c r="Z15" s="217">
        <v>18</v>
      </c>
      <c r="AB15" s="217" t="s">
        <v>134</v>
      </c>
      <c r="AC15" s="204" t="s">
        <v>135</v>
      </c>
      <c r="AF15" s="207" t="s">
        <v>251</v>
      </c>
      <c r="AG15" s="207" t="str">
        <f t="shared" si="0"/>
        <v>ManJeugd27</v>
      </c>
      <c r="AH15" s="217">
        <v>27</v>
      </c>
      <c r="AI15" s="217">
        <v>0</v>
      </c>
      <c r="AM15" s="214" t="s">
        <v>420</v>
      </c>
      <c r="AN15" s="215" t="s">
        <v>147</v>
      </c>
      <c r="AO15" s="215" t="s">
        <v>15</v>
      </c>
      <c r="AP15" s="215" t="s">
        <v>422</v>
      </c>
      <c r="AQ15" s="215" t="s">
        <v>447</v>
      </c>
      <c r="AR15" s="215" t="s">
        <v>448</v>
      </c>
    </row>
    <row r="16" spans="1:44" ht="15.75" x14ac:dyDescent="0.25">
      <c r="A16" s="217"/>
      <c r="B16" s="217"/>
      <c r="D16" s="217">
        <f>H3+H7+H27+K32</f>
        <v>11029</v>
      </c>
      <c r="E16" s="214" t="s">
        <v>453</v>
      </c>
      <c r="G16" s="217" t="s">
        <v>63</v>
      </c>
      <c r="H16" s="217">
        <v>200</v>
      </c>
      <c r="J16" s="217">
        <f t="shared" si="1"/>
        <v>123</v>
      </c>
      <c r="K16" s="217">
        <v>-2</v>
      </c>
      <c r="L16" s="217"/>
      <c r="M16" s="217">
        <f t="shared" si="2"/>
        <v>123</v>
      </c>
      <c r="N16" s="217">
        <v>-2</v>
      </c>
      <c r="O16" s="217"/>
      <c r="P16" s="217">
        <v>28</v>
      </c>
      <c r="Q16" s="217">
        <v>32</v>
      </c>
      <c r="R16" s="217"/>
      <c r="S16" s="217">
        <v>28</v>
      </c>
      <c r="T16" s="217">
        <v>25</v>
      </c>
      <c r="U16" s="217"/>
      <c r="V16" s="217">
        <v>28</v>
      </c>
      <c r="W16" s="217">
        <v>11</v>
      </c>
      <c r="X16" s="217"/>
      <c r="Y16" s="217">
        <v>28</v>
      </c>
      <c r="Z16" s="217">
        <v>18</v>
      </c>
      <c r="AA16" s="217"/>
      <c r="AB16" s="217"/>
      <c r="AF16" s="207" t="s">
        <v>251</v>
      </c>
      <c r="AG16" s="207" t="str">
        <f t="shared" si="0"/>
        <v>ManJeugd28</v>
      </c>
      <c r="AH16" s="217">
        <v>28</v>
      </c>
      <c r="AI16" s="217">
        <v>0</v>
      </c>
      <c r="AM16" s="214" t="s">
        <v>420</v>
      </c>
      <c r="AN16" s="215" t="s">
        <v>147</v>
      </c>
      <c r="AO16" s="215" t="s">
        <v>15</v>
      </c>
      <c r="AP16" s="215" t="s">
        <v>422</v>
      </c>
      <c r="AQ16" s="215" t="s">
        <v>447</v>
      </c>
      <c r="AR16" s="215" t="s">
        <v>448</v>
      </c>
    </row>
    <row r="17" spans="1:44" s="204" customFormat="1" ht="15.75" x14ac:dyDescent="0.25">
      <c r="A17" s="216"/>
      <c r="B17" s="217" t="s">
        <v>109</v>
      </c>
      <c r="D17" s="217">
        <f>H3+H7+H27+K42</f>
        <v>11030</v>
      </c>
      <c r="E17" s="214" t="s">
        <v>454</v>
      </c>
      <c r="G17" s="217" t="s">
        <v>64</v>
      </c>
      <c r="H17" s="217">
        <v>300</v>
      </c>
      <c r="J17" s="217">
        <f t="shared" si="1"/>
        <v>124</v>
      </c>
      <c r="K17" s="217">
        <v>-2</v>
      </c>
      <c r="L17" s="217"/>
      <c r="M17" s="217">
        <f t="shared" si="2"/>
        <v>124</v>
      </c>
      <c r="N17" s="217">
        <v>-2</v>
      </c>
      <c r="O17" s="217"/>
      <c r="P17" s="217">
        <v>29</v>
      </c>
      <c r="Q17" s="217">
        <v>32</v>
      </c>
      <c r="R17" s="217"/>
      <c r="S17" s="217">
        <v>29</v>
      </c>
      <c r="T17" s="217">
        <v>25</v>
      </c>
      <c r="U17" s="217"/>
      <c r="V17" s="217">
        <v>29</v>
      </c>
      <c r="W17" s="217">
        <v>11</v>
      </c>
      <c r="X17" s="217"/>
      <c r="Y17" s="217">
        <v>29</v>
      </c>
      <c r="Z17" s="217">
        <v>18</v>
      </c>
      <c r="AA17" s="217"/>
      <c r="AB17" s="217" t="s">
        <v>137</v>
      </c>
      <c r="AC17" s="204" t="s">
        <v>138</v>
      </c>
      <c r="AF17" s="207" t="s">
        <v>251</v>
      </c>
      <c r="AG17" s="207" t="str">
        <f t="shared" si="0"/>
        <v>ManJeugd29</v>
      </c>
      <c r="AH17" s="217">
        <v>29</v>
      </c>
      <c r="AI17" s="217">
        <v>0</v>
      </c>
      <c r="AM17" s="214" t="s">
        <v>420</v>
      </c>
      <c r="AN17" s="215" t="s">
        <v>147</v>
      </c>
      <c r="AO17" s="215" t="s">
        <v>15</v>
      </c>
      <c r="AP17" s="215" t="s">
        <v>422</v>
      </c>
      <c r="AQ17" s="215" t="s">
        <v>447</v>
      </c>
      <c r="AR17" s="215" t="s">
        <v>448</v>
      </c>
    </row>
    <row r="18" spans="1:44" s="217" customFormat="1" ht="15.75" x14ac:dyDescent="0.25">
      <c r="A18" s="217">
        <f>$H$4+$H$7+H13</f>
        <v>21100</v>
      </c>
      <c r="B18" s="214" t="s">
        <v>562</v>
      </c>
      <c r="C18" s="204"/>
      <c r="D18" s="217">
        <f>H3+H7+H27+K52</f>
        <v>11031</v>
      </c>
      <c r="E18" s="214" t="s">
        <v>455</v>
      </c>
      <c r="F18" s="204"/>
      <c r="G18" s="217" t="s">
        <v>65</v>
      </c>
      <c r="H18" s="217">
        <v>300</v>
      </c>
      <c r="J18" s="217">
        <f t="shared" si="1"/>
        <v>125</v>
      </c>
      <c r="K18" s="217">
        <v>-2</v>
      </c>
      <c r="M18" s="217">
        <f t="shared" si="2"/>
        <v>125</v>
      </c>
      <c r="N18" s="217">
        <v>-2</v>
      </c>
      <c r="P18" s="217">
        <v>30</v>
      </c>
      <c r="Q18" s="217">
        <v>32</v>
      </c>
      <c r="S18" s="217">
        <v>30</v>
      </c>
      <c r="T18" s="217">
        <v>25</v>
      </c>
      <c r="V18" s="217">
        <v>30</v>
      </c>
      <c r="W18" s="217">
        <v>11</v>
      </c>
      <c r="Y18" s="217">
        <v>30</v>
      </c>
      <c r="Z18" s="217">
        <v>18</v>
      </c>
      <c r="AB18" s="217" t="s">
        <v>139</v>
      </c>
      <c r="AC18" s="204" t="s">
        <v>140</v>
      </c>
      <c r="AF18" s="207" t="s">
        <v>251</v>
      </c>
      <c r="AG18" s="207" t="str">
        <f t="shared" si="0"/>
        <v>ManJeugd30</v>
      </c>
      <c r="AH18" s="217">
        <v>30</v>
      </c>
      <c r="AI18" s="217">
        <v>1</v>
      </c>
      <c r="AM18" s="214" t="s">
        <v>420</v>
      </c>
      <c r="AN18" s="215" t="s">
        <v>147</v>
      </c>
      <c r="AO18" s="215" t="s">
        <v>15</v>
      </c>
      <c r="AP18" s="215" t="s">
        <v>422</v>
      </c>
      <c r="AQ18" s="215" t="s">
        <v>447</v>
      </c>
      <c r="AR18" s="215" t="s">
        <v>448</v>
      </c>
    </row>
    <row r="19" spans="1:44" s="217" customFormat="1" ht="15.75" x14ac:dyDescent="0.25">
      <c r="A19" s="217">
        <f>$H$4+$H$7+H16</f>
        <v>21200</v>
      </c>
      <c r="B19" s="214" t="s">
        <v>563</v>
      </c>
      <c r="D19" s="217">
        <f>H3+H7+H27+K62</f>
        <v>11032</v>
      </c>
      <c r="E19" s="214" t="s">
        <v>456</v>
      </c>
      <c r="G19" s="217" t="s">
        <v>66</v>
      </c>
      <c r="H19" s="217">
        <v>300</v>
      </c>
      <c r="J19" s="217">
        <f t="shared" si="1"/>
        <v>126</v>
      </c>
      <c r="K19" s="217">
        <v>-2</v>
      </c>
      <c r="M19" s="217">
        <f t="shared" si="2"/>
        <v>126</v>
      </c>
      <c r="N19" s="217">
        <v>-2</v>
      </c>
      <c r="P19" s="217">
        <v>31</v>
      </c>
      <c r="Q19" s="217">
        <v>32</v>
      </c>
      <c r="S19" s="217">
        <v>31</v>
      </c>
      <c r="T19" s="217">
        <v>25</v>
      </c>
      <c r="V19" s="217">
        <v>31</v>
      </c>
      <c r="W19" s="217">
        <v>11</v>
      </c>
      <c r="Y19" s="217">
        <v>31</v>
      </c>
      <c r="Z19" s="217">
        <v>18</v>
      </c>
      <c r="AC19" s="207"/>
      <c r="AF19" s="207" t="s">
        <v>251</v>
      </c>
      <c r="AG19" s="207" t="str">
        <f t="shared" si="0"/>
        <v>ManJeugd31</v>
      </c>
      <c r="AH19" s="217">
        <v>31</v>
      </c>
      <c r="AI19" s="217">
        <v>1</v>
      </c>
      <c r="AM19" s="214" t="s">
        <v>420</v>
      </c>
      <c r="AN19" s="215" t="s">
        <v>147</v>
      </c>
      <c r="AO19" s="215" t="s">
        <v>15</v>
      </c>
      <c r="AP19" s="215" t="s">
        <v>435</v>
      </c>
      <c r="AQ19" s="215" t="s">
        <v>447</v>
      </c>
      <c r="AR19" s="215" t="s">
        <v>448</v>
      </c>
    </row>
    <row r="20" spans="1:44" s="217" customFormat="1" ht="15.75" x14ac:dyDescent="0.25">
      <c r="A20" s="217">
        <f>$H$4+$H$7+H19</f>
        <v>21300</v>
      </c>
      <c r="B20" s="214" t="s">
        <v>564</v>
      </c>
      <c r="C20" s="216"/>
      <c r="D20" s="217">
        <f>H3+H7+H27+K98</f>
        <v>11033</v>
      </c>
      <c r="E20" s="214" t="s">
        <v>457</v>
      </c>
      <c r="F20" s="216"/>
      <c r="G20" s="217" t="s">
        <v>143</v>
      </c>
      <c r="H20" s="217">
        <v>400</v>
      </c>
      <c r="J20" s="217">
        <f t="shared" si="1"/>
        <v>127</v>
      </c>
      <c r="K20" s="217">
        <v>-2</v>
      </c>
      <c r="M20" s="217">
        <f t="shared" si="2"/>
        <v>127</v>
      </c>
      <c r="N20" s="217">
        <v>-2</v>
      </c>
      <c r="P20" s="217">
        <v>32</v>
      </c>
      <c r="Q20" s="217">
        <v>32</v>
      </c>
      <c r="S20" s="217">
        <v>32</v>
      </c>
      <c r="T20" s="217">
        <v>25</v>
      </c>
      <c r="V20" s="217">
        <v>32</v>
      </c>
      <c r="W20" s="217">
        <v>11</v>
      </c>
      <c r="Y20" s="217">
        <v>32</v>
      </c>
      <c r="Z20" s="217">
        <v>18</v>
      </c>
      <c r="AF20" s="207" t="s">
        <v>251</v>
      </c>
      <c r="AG20" s="207" t="str">
        <f t="shared" si="0"/>
        <v>ManJeugd32</v>
      </c>
      <c r="AH20" s="217">
        <v>32</v>
      </c>
      <c r="AI20" s="217">
        <v>1</v>
      </c>
      <c r="AM20" s="214" t="s">
        <v>420</v>
      </c>
      <c r="AN20" s="215" t="s">
        <v>147</v>
      </c>
      <c r="AO20" s="215" t="s">
        <v>15</v>
      </c>
      <c r="AP20" s="215" t="s">
        <v>435</v>
      </c>
      <c r="AQ20" s="215" t="s">
        <v>447</v>
      </c>
      <c r="AR20" s="215" t="s">
        <v>448</v>
      </c>
    </row>
    <row r="21" spans="1:44" ht="15.75" x14ac:dyDescent="0.25">
      <c r="A21" s="217">
        <f>$H$4+$H$7+H20</f>
        <v>21400</v>
      </c>
      <c r="B21" s="214" t="s">
        <v>565</v>
      </c>
      <c r="C21" s="217"/>
      <c r="D21" s="217">
        <f>H4+H7+H25+Q37</f>
        <v>21042</v>
      </c>
      <c r="E21" s="214" t="s">
        <v>458</v>
      </c>
      <c r="F21" s="217"/>
      <c r="G21" s="217" t="s">
        <v>144</v>
      </c>
      <c r="H21" s="217">
        <v>500</v>
      </c>
      <c r="J21" s="217">
        <f t="shared" si="1"/>
        <v>128</v>
      </c>
      <c r="K21" s="217">
        <v>-2</v>
      </c>
      <c r="L21" s="217"/>
      <c r="M21" s="217">
        <f t="shared" si="2"/>
        <v>128</v>
      </c>
      <c r="N21" s="217">
        <v>-2</v>
      </c>
      <c r="O21" s="217"/>
      <c r="P21" s="217">
        <v>33</v>
      </c>
      <c r="Q21" s="217">
        <v>32</v>
      </c>
      <c r="R21" s="217"/>
      <c r="S21" s="217">
        <v>33</v>
      </c>
      <c r="T21" s="217">
        <v>25</v>
      </c>
      <c r="U21" s="217"/>
      <c r="V21" s="217">
        <v>33</v>
      </c>
      <c r="W21" s="217">
        <v>11</v>
      </c>
      <c r="X21" s="217"/>
      <c r="Y21" s="217">
        <v>33</v>
      </c>
      <c r="Z21" s="217">
        <v>18</v>
      </c>
      <c r="AA21" s="217"/>
      <c r="AF21" s="207" t="s">
        <v>251</v>
      </c>
      <c r="AG21" s="207" t="str">
        <f t="shared" si="0"/>
        <v>ManJeugd33</v>
      </c>
      <c r="AH21" s="217">
        <v>33</v>
      </c>
      <c r="AI21" s="217">
        <v>1</v>
      </c>
      <c r="AM21" s="214" t="s">
        <v>420</v>
      </c>
      <c r="AN21" s="215" t="s">
        <v>147</v>
      </c>
      <c r="AO21" s="215" t="s">
        <v>15</v>
      </c>
      <c r="AP21" s="215" t="s">
        <v>435</v>
      </c>
      <c r="AQ21" s="215" t="s">
        <v>447</v>
      </c>
      <c r="AR21" s="215" t="s">
        <v>448</v>
      </c>
    </row>
    <row r="22" spans="1:44" ht="15.75" x14ac:dyDescent="0.25">
      <c r="A22" s="217">
        <f>$H$4+$H$7+H21</f>
        <v>21500</v>
      </c>
      <c r="B22" s="214" t="s">
        <v>566</v>
      </c>
      <c r="D22" s="217">
        <f>H4+H7+H25+Q43</f>
        <v>21043</v>
      </c>
      <c r="E22" s="214" t="s">
        <v>459</v>
      </c>
      <c r="G22" s="217" t="s">
        <v>145</v>
      </c>
      <c r="H22" s="217">
        <v>600</v>
      </c>
      <c r="J22" s="217">
        <f t="shared" si="1"/>
        <v>129</v>
      </c>
      <c r="K22" s="217">
        <v>-2</v>
      </c>
      <c r="L22" s="217"/>
      <c r="M22" s="217">
        <f t="shared" si="2"/>
        <v>129</v>
      </c>
      <c r="N22" s="217">
        <v>-2</v>
      </c>
      <c r="O22" s="217"/>
      <c r="P22" s="217">
        <v>34</v>
      </c>
      <c r="Q22" s="217">
        <v>32</v>
      </c>
      <c r="R22" s="217"/>
      <c r="S22" s="217">
        <v>34</v>
      </c>
      <c r="T22" s="217">
        <v>25</v>
      </c>
      <c r="U22" s="217"/>
      <c r="V22" s="217">
        <v>34</v>
      </c>
      <c r="W22" s="217">
        <v>11</v>
      </c>
      <c r="X22" s="217"/>
      <c r="Y22" s="217">
        <v>34</v>
      </c>
      <c r="Z22" s="217">
        <v>18</v>
      </c>
      <c r="AA22" s="217"/>
      <c r="AF22" s="207" t="s">
        <v>251</v>
      </c>
      <c r="AG22" s="207" t="str">
        <f t="shared" si="0"/>
        <v>ManJeugd34</v>
      </c>
      <c r="AH22" s="217">
        <v>34</v>
      </c>
      <c r="AI22" s="217">
        <v>1</v>
      </c>
      <c r="AM22" s="214" t="s">
        <v>420</v>
      </c>
      <c r="AN22" s="215" t="s">
        <v>147</v>
      </c>
      <c r="AO22" s="215" t="s">
        <v>15</v>
      </c>
      <c r="AP22" s="215" t="s">
        <v>435</v>
      </c>
      <c r="AQ22" s="215" t="s">
        <v>447</v>
      </c>
      <c r="AR22" s="215" t="s">
        <v>448</v>
      </c>
    </row>
    <row r="23" spans="1:44" s="217" customFormat="1" ht="15.75" x14ac:dyDescent="0.25">
      <c r="A23" s="217">
        <f>$H$4+$H$7+H22</f>
        <v>21600</v>
      </c>
      <c r="B23" s="214" t="s">
        <v>567</v>
      </c>
      <c r="C23" s="207"/>
      <c r="D23" s="217">
        <f>H4+H7+H25+Q49</f>
        <v>21044</v>
      </c>
      <c r="E23" s="214" t="s">
        <v>460</v>
      </c>
      <c r="F23" s="207"/>
      <c r="G23" s="217" t="s">
        <v>146</v>
      </c>
      <c r="H23" s="217">
        <v>700</v>
      </c>
      <c r="J23" s="217">
        <f t="shared" si="1"/>
        <v>130</v>
      </c>
      <c r="K23" s="217">
        <v>-1</v>
      </c>
      <c r="M23" s="217">
        <f t="shared" si="2"/>
        <v>130</v>
      </c>
      <c r="N23" s="217">
        <v>-1</v>
      </c>
      <c r="P23" s="217">
        <v>35</v>
      </c>
      <c r="Q23" s="217">
        <v>32</v>
      </c>
      <c r="S23" s="217">
        <v>35</v>
      </c>
      <c r="T23" s="217">
        <v>25</v>
      </c>
      <c r="V23" s="217">
        <v>35</v>
      </c>
      <c r="W23" s="217">
        <v>11</v>
      </c>
      <c r="Y23" s="217">
        <v>35</v>
      </c>
      <c r="Z23" s="217">
        <v>18</v>
      </c>
      <c r="AF23" s="207" t="s">
        <v>251</v>
      </c>
      <c r="AG23" s="207" t="str">
        <f t="shared" si="0"/>
        <v>ManJeugd35</v>
      </c>
      <c r="AH23" s="217">
        <f t="shared" ref="AH23:AH55" si="3">AH22+1</f>
        <v>35</v>
      </c>
      <c r="AI23" s="217">
        <v>2</v>
      </c>
      <c r="AM23" s="214" t="s">
        <v>420</v>
      </c>
      <c r="AN23" s="215" t="s">
        <v>147</v>
      </c>
      <c r="AO23" s="215" t="s">
        <v>15</v>
      </c>
      <c r="AP23" s="215" t="s">
        <v>435</v>
      </c>
      <c r="AQ23" s="215" t="s">
        <v>447</v>
      </c>
      <c r="AR23" s="215" t="s">
        <v>448</v>
      </c>
    </row>
    <row r="24" spans="1:44" s="204" customFormat="1" ht="15.75" x14ac:dyDescent="0.25">
      <c r="A24" s="217">
        <f>H4+H7+H22</f>
        <v>21600</v>
      </c>
      <c r="B24" s="217" t="s">
        <v>125</v>
      </c>
      <c r="C24" s="207"/>
      <c r="D24" s="217">
        <f>H4+H7+H25+Q55</f>
        <v>21045</v>
      </c>
      <c r="E24" s="214" t="s">
        <v>461</v>
      </c>
      <c r="F24" s="217"/>
      <c r="G24" s="217"/>
      <c r="H24" s="217"/>
      <c r="J24" s="217">
        <f t="shared" si="1"/>
        <v>131</v>
      </c>
      <c r="K24" s="217">
        <v>-1</v>
      </c>
      <c r="L24" s="217"/>
      <c r="M24" s="217">
        <f t="shared" si="2"/>
        <v>131</v>
      </c>
      <c r="N24" s="217">
        <v>-1</v>
      </c>
      <c r="O24" s="217"/>
      <c r="P24" s="217">
        <v>36</v>
      </c>
      <c r="Q24" s="217">
        <v>32</v>
      </c>
      <c r="R24" s="217"/>
      <c r="S24" s="217">
        <v>36</v>
      </c>
      <c r="T24" s="217">
        <v>25</v>
      </c>
      <c r="U24" s="217"/>
      <c r="V24" s="217">
        <v>36</v>
      </c>
      <c r="W24" s="217">
        <v>11</v>
      </c>
      <c r="X24" s="217"/>
      <c r="Y24" s="217">
        <v>36</v>
      </c>
      <c r="Z24" s="217">
        <v>18</v>
      </c>
      <c r="AA24" s="217"/>
      <c r="AF24" s="207" t="s">
        <v>251</v>
      </c>
      <c r="AG24" s="207" t="str">
        <f t="shared" si="0"/>
        <v>ManJeugd36</v>
      </c>
      <c r="AH24" s="217">
        <f t="shared" si="3"/>
        <v>36</v>
      </c>
      <c r="AI24" s="217">
        <v>2</v>
      </c>
      <c r="AM24" s="214" t="s">
        <v>420</v>
      </c>
      <c r="AN24" s="215" t="s">
        <v>147</v>
      </c>
      <c r="AO24" s="215" t="s">
        <v>15</v>
      </c>
      <c r="AP24" s="215" t="s">
        <v>435</v>
      </c>
      <c r="AQ24" s="215" t="s">
        <v>447</v>
      </c>
      <c r="AR24" s="215" t="s">
        <v>448</v>
      </c>
    </row>
    <row r="25" spans="1:44" ht="15.75" x14ac:dyDescent="0.25">
      <c r="A25" s="217"/>
      <c r="C25" s="204"/>
      <c r="D25" s="217">
        <f>H4+H7+H25+Q62</f>
        <v>21046</v>
      </c>
      <c r="E25" s="214" t="s">
        <v>462</v>
      </c>
      <c r="F25" s="204"/>
      <c r="G25" s="217" t="s">
        <v>421</v>
      </c>
      <c r="H25" s="217">
        <v>10</v>
      </c>
      <c r="J25" s="217">
        <f t="shared" si="1"/>
        <v>132</v>
      </c>
      <c r="K25" s="217">
        <v>-1</v>
      </c>
      <c r="L25" s="217"/>
      <c r="M25" s="217">
        <f t="shared" si="2"/>
        <v>132</v>
      </c>
      <c r="N25" s="217">
        <v>-1</v>
      </c>
      <c r="O25" s="217"/>
      <c r="P25" s="217">
        <v>37</v>
      </c>
      <c r="Q25" s="217">
        <v>32</v>
      </c>
      <c r="R25" s="217"/>
      <c r="S25" s="217">
        <v>37</v>
      </c>
      <c r="T25" s="217">
        <v>25</v>
      </c>
      <c r="U25" s="217"/>
      <c r="V25" s="217">
        <v>37</v>
      </c>
      <c r="W25" s="217">
        <v>11</v>
      </c>
      <c r="X25" s="217"/>
      <c r="Y25" s="217">
        <v>37</v>
      </c>
      <c r="Z25" s="217">
        <v>18</v>
      </c>
      <c r="AA25" s="217"/>
      <c r="AF25" s="207" t="s">
        <v>251</v>
      </c>
      <c r="AG25" s="207" t="str">
        <f t="shared" si="0"/>
        <v>ManJeugd37</v>
      </c>
      <c r="AH25" s="217">
        <f t="shared" si="3"/>
        <v>37</v>
      </c>
      <c r="AI25" s="217">
        <v>2</v>
      </c>
      <c r="AM25" s="214" t="s">
        <v>420</v>
      </c>
      <c r="AN25" s="215" t="s">
        <v>148</v>
      </c>
      <c r="AO25" s="215" t="s">
        <v>15</v>
      </c>
      <c r="AP25" s="215" t="s">
        <v>422</v>
      </c>
      <c r="AQ25" s="215" t="s">
        <v>463</v>
      </c>
      <c r="AR25" s="215" t="s">
        <v>464</v>
      </c>
    </row>
    <row r="26" spans="1:44" ht="15.75" x14ac:dyDescent="0.25">
      <c r="A26" s="217">
        <f>$H$4+$H$8+H13</f>
        <v>22100</v>
      </c>
      <c r="B26" s="214" t="s">
        <v>568</v>
      </c>
      <c r="D26" s="217">
        <f>H4+H7+H25+Q113</f>
        <v>21047</v>
      </c>
      <c r="E26" s="214" t="s">
        <v>465</v>
      </c>
      <c r="G26" s="217" t="s">
        <v>147</v>
      </c>
      <c r="H26" s="217">
        <v>20</v>
      </c>
      <c r="J26" s="217">
        <f t="shared" si="1"/>
        <v>133</v>
      </c>
      <c r="K26" s="217">
        <v>-1</v>
      </c>
      <c r="L26" s="217"/>
      <c r="M26" s="217">
        <f t="shared" si="2"/>
        <v>133</v>
      </c>
      <c r="N26" s="217">
        <v>-1</v>
      </c>
      <c r="O26" s="217"/>
      <c r="P26" s="217">
        <v>38</v>
      </c>
      <c r="Q26" s="217">
        <v>32</v>
      </c>
      <c r="R26" s="217"/>
      <c r="S26" s="217">
        <v>38</v>
      </c>
      <c r="T26" s="217">
        <v>25</v>
      </c>
      <c r="U26" s="217"/>
      <c r="V26" s="217">
        <v>38</v>
      </c>
      <c r="W26" s="217">
        <v>11</v>
      </c>
      <c r="X26" s="217"/>
      <c r="Y26" s="217">
        <v>38</v>
      </c>
      <c r="Z26" s="217">
        <v>18</v>
      </c>
      <c r="AA26" s="217"/>
      <c r="AF26" s="207" t="s">
        <v>251</v>
      </c>
      <c r="AG26" s="207" t="str">
        <f t="shared" si="0"/>
        <v>ManJeugd38</v>
      </c>
      <c r="AH26" s="217">
        <f t="shared" si="3"/>
        <v>38</v>
      </c>
      <c r="AI26" s="217">
        <v>2</v>
      </c>
      <c r="AM26" s="214" t="s">
        <v>420</v>
      </c>
      <c r="AN26" s="215" t="s">
        <v>148</v>
      </c>
      <c r="AO26" s="215" t="s">
        <v>15</v>
      </c>
      <c r="AP26" s="215" t="s">
        <v>422</v>
      </c>
      <c r="AQ26" s="215" t="s">
        <v>463</v>
      </c>
      <c r="AR26" s="215" t="s">
        <v>464</v>
      </c>
    </row>
    <row r="27" spans="1:44" ht="15.75" x14ac:dyDescent="0.25">
      <c r="A27" s="217">
        <f>$H$4+$H$8+H16</f>
        <v>22200</v>
      </c>
      <c r="B27" s="214" t="s">
        <v>569</v>
      </c>
      <c r="D27" s="217">
        <f>H4+H7+H26+Q37</f>
        <v>21052</v>
      </c>
      <c r="E27" s="214" t="s">
        <v>466</v>
      </c>
      <c r="G27" s="217" t="s">
        <v>148</v>
      </c>
      <c r="H27" s="217">
        <v>30</v>
      </c>
      <c r="J27" s="217">
        <f t="shared" si="1"/>
        <v>134</v>
      </c>
      <c r="K27" s="217">
        <v>-1</v>
      </c>
      <c r="L27" s="217"/>
      <c r="M27" s="217">
        <f t="shared" si="2"/>
        <v>134</v>
      </c>
      <c r="N27" s="217">
        <v>-1</v>
      </c>
      <c r="O27" s="217"/>
      <c r="P27" s="217">
        <v>39</v>
      </c>
      <c r="Q27" s="217">
        <v>32</v>
      </c>
      <c r="R27" s="217"/>
      <c r="S27" s="217">
        <v>39</v>
      </c>
      <c r="T27" s="217">
        <v>25</v>
      </c>
      <c r="U27" s="217"/>
      <c r="V27" s="217">
        <v>39</v>
      </c>
      <c r="W27" s="217">
        <v>11</v>
      </c>
      <c r="X27" s="217"/>
      <c r="Y27" s="217">
        <v>39</v>
      </c>
      <c r="Z27" s="217">
        <v>18</v>
      </c>
      <c r="AA27" s="217"/>
      <c r="AF27" s="207" t="s">
        <v>251</v>
      </c>
      <c r="AG27" s="207" t="str">
        <f t="shared" si="0"/>
        <v>ManJeugd39</v>
      </c>
      <c r="AH27" s="217">
        <f t="shared" si="3"/>
        <v>39</v>
      </c>
      <c r="AI27" s="217">
        <v>2</v>
      </c>
      <c r="AM27" s="214" t="s">
        <v>420</v>
      </c>
      <c r="AN27" s="215" t="s">
        <v>148</v>
      </c>
      <c r="AO27" s="215" t="s">
        <v>15</v>
      </c>
      <c r="AP27" s="215" t="s">
        <v>422</v>
      </c>
      <c r="AQ27" s="215" t="s">
        <v>463</v>
      </c>
      <c r="AR27" s="215" t="s">
        <v>464</v>
      </c>
    </row>
    <row r="28" spans="1:44" ht="15.75" x14ac:dyDescent="0.25">
      <c r="A28" s="217">
        <f>$H$4+$H$8+H19</f>
        <v>22300</v>
      </c>
      <c r="B28" s="214" t="s">
        <v>570</v>
      </c>
      <c r="D28" s="217">
        <f>$H$4+$H$7+$H$26+Q43</f>
        <v>21053</v>
      </c>
      <c r="E28" s="214" t="s">
        <v>467</v>
      </c>
      <c r="G28" s="217" t="s">
        <v>149</v>
      </c>
      <c r="H28" s="217">
        <v>30</v>
      </c>
      <c r="J28" s="217">
        <f t="shared" si="1"/>
        <v>135</v>
      </c>
      <c r="K28" s="217">
        <v>-1</v>
      </c>
      <c r="L28" s="217"/>
      <c r="M28" s="217">
        <f t="shared" si="2"/>
        <v>135</v>
      </c>
      <c r="N28" s="217">
        <v>-1</v>
      </c>
      <c r="O28" s="217"/>
      <c r="P28" s="217">
        <v>40</v>
      </c>
      <c r="Q28" s="217">
        <v>32</v>
      </c>
      <c r="R28" s="217"/>
      <c r="S28" s="217">
        <v>40</v>
      </c>
      <c r="T28" s="217">
        <v>26</v>
      </c>
      <c r="U28" s="217"/>
      <c r="V28" s="217">
        <v>40</v>
      </c>
      <c r="W28" s="217">
        <v>11</v>
      </c>
      <c r="X28" s="217"/>
      <c r="Y28" s="217">
        <v>40</v>
      </c>
      <c r="Z28" s="217">
        <v>18</v>
      </c>
      <c r="AA28" s="217"/>
      <c r="AF28" s="207" t="s">
        <v>251</v>
      </c>
      <c r="AG28" s="207" t="str">
        <f t="shared" si="0"/>
        <v>ManJeugd40</v>
      </c>
      <c r="AH28" s="217">
        <f t="shared" si="3"/>
        <v>40</v>
      </c>
      <c r="AI28" s="217">
        <v>3</v>
      </c>
      <c r="AM28" s="214" t="s">
        <v>420</v>
      </c>
      <c r="AN28" s="215" t="s">
        <v>148</v>
      </c>
      <c r="AO28" s="215" t="s">
        <v>15</v>
      </c>
      <c r="AP28" s="215" t="s">
        <v>422</v>
      </c>
      <c r="AQ28" s="215" t="s">
        <v>463</v>
      </c>
      <c r="AR28" s="215" t="s">
        <v>464</v>
      </c>
    </row>
    <row r="29" spans="1:44" s="204" customFormat="1" ht="15.75" x14ac:dyDescent="0.25">
      <c r="A29" s="217">
        <f>$H$4+$H$8+H20</f>
        <v>22400</v>
      </c>
      <c r="B29" s="214" t="s">
        <v>571</v>
      </c>
      <c r="D29" s="217">
        <f>$H$4+$H$7+$H$26+Q49</f>
        <v>21054</v>
      </c>
      <c r="E29" s="214" t="s">
        <v>468</v>
      </c>
      <c r="F29" s="207"/>
      <c r="J29" s="217">
        <f t="shared" si="1"/>
        <v>136</v>
      </c>
      <c r="K29" s="217">
        <v>-1</v>
      </c>
      <c r="L29" s="217"/>
      <c r="M29" s="217">
        <f t="shared" si="2"/>
        <v>136</v>
      </c>
      <c r="N29" s="217">
        <v>-1</v>
      </c>
      <c r="O29" s="217"/>
      <c r="P29" s="217">
        <v>41</v>
      </c>
      <c r="Q29" s="217">
        <v>32</v>
      </c>
      <c r="R29" s="217"/>
      <c r="S29" s="217">
        <v>41</v>
      </c>
      <c r="T29" s="217">
        <v>26</v>
      </c>
      <c r="U29" s="217"/>
      <c r="V29" s="217">
        <v>41</v>
      </c>
      <c r="W29" s="217">
        <v>11</v>
      </c>
      <c r="X29" s="217"/>
      <c r="Y29" s="217">
        <v>41</v>
      </c>
      <c r="Z29" s="217">
        <v>18</v>
      </c>
      <c r="AA29" s="217"/>
      <c r="AF29" s="207" t="s">
        <v>251</v>
      </c>
      <c r="AG29" s="207" t="str">
        <f t="shared" si="0"/>
        <v>ManJeugd41</v>
      </c>
      <c r="AH29" s="217">
        <f t="shared" si="3"/>
        <v>41</v>
      </c>
      <c r="AI29" s="217">
        <v>3</v>
      </c>
      <c r="AM29" s="214" t="s">
        <v>420</v>
      </c>
      <c r="AN29" s="215" t="s">
        <v>148</v>
      </c>
      <c r="AO29" s="215" t="s">
        <v>15</v>
      </c>
      <c r="AP29" s="215" t="s">
        <v>422</v>
      </c>
      <c r="AQ29" s="215" t="s">
        <v>463</v>
      </c>
      <c r="AR29" s="215" t="s">
        <v>464</v>
      </c>
    </row>
    <row r="30" spans="1:44" ht="15.75" x14ac:dyDescent="0.25">
      <c r="A30" s="217">
        <f t="shared" ref="A30:A31" si="4">$H$4+$H$8+H21</f>
        <v>22500</v>
      </c>
      <c r="B30" s="214" t="s">
        <v>572</v>
      </c>
      <c r="D30" s="217">
        <f>$H$4+$H$7+$H$26+Q55</f>
        <v>21055</v>
      </c>
      <c r="E30" s="214" t="s">
        <v>469</v>
      </c>
      <c r="F30" s="204"/>
      <c r="G30" s="217"/>
      <c r="H30" s="217"/>
      <c r="J30" s="217">
        <f t="shared" si="1"/>
        <v>137</v>
      </c>
      <c r="K30" s="217">
        <v>-1</v>
      </c>
      <c r="L30" s="217"/>
      <c r="M30" s="217">
        <f t="shared" si="2"/>
        <v>137</v>
      </c>
      <c r="N30" s="217">
        <v>-1</v>
      </c>
      <c r="O30" s="217"/>
      <c r="P30" s="217">
        <v>42</v>
      </c>
      <c r="Q30" s="217">
        <v>32</v>
      </c>
      <c r="R30" s="217"/>
      <c r="S30" s="217">
        <v>42</v>
      </c>
      <c r="T30" s="217">
        <v>26</v>
      </c>
      <c r="U30" s="217"/>
      <c r="V30" s="217">
        <v>42</v>
      </c>
      <c r="W30" s="217">
        <v>11</v>
      </c>
      <c r="X30" s="217"/>
      <c r="Y30" s="217">
        <v>42</v>
      </c>
      <c r="Z30" s="217">
        <v>18</v>
      </c>
      <c r="AA30" s="217"/>
      <c r="AF30" s="207" t="s">
        <v>251</v>
      </c>
      <c r="AG30" s="207" t="str">
        <f t="shared" si="0"/>
        <v>ManJeugd42</v>
      </c>
      <c r="AH30" s="217">
        <f t="shared" si="3"/>
        <v>42</v>
      </c>
      <c r="AI30" s="217">
        <v>3</v>
      </c>
      <c r="AM30" s="214" t="s">
        <v>420</v>
      </c>
      <c r="AN30" s="215" t="s">
        <v>148</v>
      </c>
      <c r="AO30" s="215" t="s">
        <v>15</v>
      </c>
      <c r="AP30" s="215" t="s">
        <v>422</v>
      </c>
      <c r="AQ30" s="215" t="s">
        <v>463</v>
      </c>
      <c r="AR30" s="215" t="s">
        <v>464</v>
      </c>
    </row>
    <row r="31" spans="1:44" ht="15.75" x14ac:dyDescent="0.25">
      <c r="A31" s="217">
        <f t="shared" si="4"/>
        <v>22600</v>
      </c>
      <c r="B31" s="214" t="s">
        <v>573</v>
      </c>
      <c r="D31" s="217">
        <f>$H$4+$H$7+$H$26+Q62</f>
        <v>21056</v>
      </c>
      <c r="E31" s="214" t="s">
        <v>470</v>
      </c>
      <c r="G31" s="217"/>
      <c r="H31" s="217"/>
      <c r="J31" s="217">
        <f t="shared" si="1"/>
        <v>138</v>
      </c>
      <c r="K31" s="217">
        <v>-1</v>
      </c>
      <c r="L31" s="217"/>
      <c r="M31" s="217">
        <f t="shared" si="2"/>
        <v>138</v>
      </c>
      <c r="N31" s="217">
        <v>-1</v>
      </c>
      <c r="O31" s="217"/>
      <c r="P31" s="217">
        <v>43</v>
      </c>
      <c r="Q31" s="217">
        <v>32</v>
      </c>
      <c r="R31" s="217"/>
      <c r="S31" s="217">
        <v>43</v>
      </c>
      <c r="T31" s="217">
        <v>26</v>
      </c>
      <c r="U31" s="217"/>
      <c r="V31" s="217">
        <v>43</v>
      </c>
      <c r="W31" s="217">
        <v>11</v>
      </c>
      <c r="X31" s="217"/>
      <c r="Y31" s="217">
        <v>43</v>
      </c>
      <c r="Z31" s="217">
        <v>18</v>
      </c>
      <c r="AA31" s="217"/>
      <c r="AF31" s="207" t="s">
        <v>251</v>
      </c>
      <c r="AG31" s="207" t="str">
        <f t="shared" si="0"/>
        <v>ManJeugd43</v>
      </c>
      <c r="AH31" s="217">
        <f t="shared" si="3"/>
        <v>43</v>
      </c>
      <c r="AI31" s="217">
        <v>3</v>
      </c>
      <c r="AM31" s="214" t="s">
        <v>420</v>
      </c>
      <c r="AN31" s="215" t="s">
        <v>148</v>
      </c>
      <c r="AO31" s="215" t="s">
        <v>15</v>
      </c>
      <c r="AP31" s="215" t="s">
        <v>435</v>
      </c>
      <c r="AQ31" s="215" t="s">
        <v>463</v>
      </c>
      <c r="AR31" s="215" t="s">
        <v>464</v>
      </c>
    </row>
    <row r="32" spans="1:44" ht="15.75" x14ac:dyDescent="0.25">
      <c r="A32" s="217">
        <f>H4+H8+H22</f>
        <v>22600</v>
      </c>
      <c r="B32" s="217" t="s">
        <v>136</v>
      </c>
      <c r="D32" s="217">
        <f>$H$4+$H$7+$H$26+Q113</f>
        <v>21057</v>
      </c>
      <c r="E32" s="214" t="s">
        <v>471</v>
      </c>
      <c r="G32" s="217"/>
      <c r="H32" s="217"/>
      <c r="J32" s="217">
        <f t="shared" si="1"/>
        <v>139</v>
      </c>
      <c r="K32" s="217">
        <v>-1</v>
      </c>
      <c r="L32" s="217"/>
      <c r="M32" s="217">
        <f t="shared" si="2"/>
        <v>139</v>
      </c>
      <c r="N32" s="217">
        <v>-1</v>
      </c>
      <c r="O32" s="217"/>
      <c r="P32" s="217">
        <v>44</v>
      </c>
      <c r="Q32" s="217">
        <v>32</v>
      </c>
      <c r="R32" s="217"/>
      <c r="S32" s="217">
        <v>44</v>
      </c>
      <c r="T32" s="217">
        <v>26</v>
      </c>
      <c r="U32" s="217"/>
      <c r="V32" s="217">
        <v>44</v>
      </c>
      <c r="W32" s="217">
        <v>11</v>
      </c>
      <c r="X32" s="217"/>
      <c r="Y32" s="217">
        <v>44</v>
      </c>
      <c r="Z32" s="217">
        <v>18</v>
      </c>
      <c r="AA32" s="217"/>
      <c r="AF32" s="207" t="s">
        <v>251</v>
      </c>
      <c r="AG32" s="207" t="str">
        <f t="shared" si="0"/>
        <v>ManJeugd44</v>
      </c>
      <c r="AH32" s="217">
        <f t="shared" si="3"/>
        <v>44</v>
      </c>
      <c r="AI32" s="217">
        <v>3</v>
      </c>
      <c r="AM32" s="214" t="s">
        <v>420</v>
      </c>
      <c r="AN32" s="215" t="s">
        <v>148</v>
      </c>
      <c r="AO32" s="215" t="s">
        <v>15</v>
      </c>
      <c r="AP32" s="215" t="s">
        <v>435</v>
      </c>
      <c r="AQ32" s="215" t="s">
        <v>463</v>
      </c>
      <c r="AR32" s="215" t="s">
        <v>464</v>
      </c>
    </row>
    <row r="33" spans="1:44" ht="15.75" x14ac:dyDescent="0.25">
      <c r="A33" s="217"/>
      <c r="B33" s="217"/>
      <c r="D33" s="217">
        <f>$H$4+$H$7+$H$27+Q37</f>
        <v>21062</v>
      </c>
      <c r="E33" s="214" t="s">
        <v>472</v>
      </c>
      <c r="G33" s="217"/>
      <c r="H33" s="217"/>
      <c r="J33" s="217">
        <f t="shared" si="1"/>
        <v>140</v>
      </c>
      <c r="K33" s="217">
        <v>0</v>
      </c>
      <c r="L33" s="217"/>
      <c r="M33" s="217">
        <f t="shared" si="2"/>
        <v>140</v>
      </c>
      <c r="N33" s="217">
        <v>0</v>
      </c>
      <c r="O33" s="217"/>
      <c r="P33" s="217">
        <v>45</v>
      </c>
      <c r="Q33" s="217">
        <v>32</v>
      </c>
      <c r="R33" s="217"/>
      <c r="S33" s="217">
        <v>45</v>
      </c>
      <c r="T33" s="217">
        <v>27</v>
      </c>
      <c r="U33" s="217"/>
      <c r="V33" s="217">
        <v>45</v>
      </c>
      <c r="W33" s="217">
        <v>11</v>
      </c>
      <c r="X33" s="217"/>
      <c r="Y33" s="217">
        <v>45</v>
      </c>
      <c r="Z33" s="217">
        <v>18</v>
      </c>
      <c r="AA33" s="217"/>
      <c r="AF33" s="207" t="s">
        <v>251</v>
      </c>
      <c r="AG33" s="207" t="str">
        <f t="shared" si="0"/>
        <v>ManJeugd45</v>
      </c>
      <c r="AH33" s="217">
        <f t="shared" si="3"/>
        <v>45</v>
      </c>
      <c r="AI33" s="217">
        <v>4</v>
      </c>
      <c r="AM33" s="214" t="s">
        <v>420</v>
      </c>
      <c r="AN33" s="215" t="s">
        <v>148</v>
      </c>
      <c r="AO33" s="215" t="s">
        <v>15</v>
      </c>
      <c r="AP33" s="215" t="s">
        <v>435</v>
      </c>
      <c r="AQ33" s="215" t="s">
        <v>463</v>
      </c>
      <c r="AR33" s="215" t="s">
        <v>464</v>
      </c>
    </row>
    <row r="34" spans="1:44" ht="15.75" x14ac:dyDescent="0.25">
      <c r="B34" s="217" t="s">
        <v>216</v>
      </c>
      <c r="D34" s="217">
        <f>$H$4+$H$7+$H$27+Q43</f>
        <v>21063</v>
      </c>
      <c r="E34" s="214" t="s">
        <v>473</v>
      </c>
      <c r="G34" s="217"/>
      <c r="H34" s="217"/>
      <c r="J34" s="217">
        <f t="shared" si="1"/>
        <v>141</v>
      </c>
      <c r="K34" s="217">
        <v>0</v>
      </c>
      <c r="L34" s="217"/>
      <c r="M34" s="217">
        <f t="shared" si="2"/>
        <v>141</v>
      </c>
      <c r="N34" s="217">
        <v>0</v>
      </c>
      <c r="O34" s="217"/>
      <c r="P34" s="217">
        <v>46</v>
      </c>
      <c r="Q34" s="217">
        <v>32</v>
      </c>
      <c r="R34" s="217"/>
      <c r="S34" s="217">
        <v>46</v>
      </c>
      <c r="T34" s="217">
        <v>27</v>
      </c>
      <c r="U34" s="217"/>
      <c r="V34" s="217">
        <v>46</v>
      </c>
      <c r="W34" s="217">
        <v>11</v>
      </c>
      <c r="X34" s="217"/>
      <c r="Y34" s="217">
        <v>46</v>
      </c>
      <c r="Z34" s="217">
        <v>18</v>
      </c>
      <c r="AA34" s="217"/>
      <c r="AF34" s="207" t="s">
        <v>251</v>
      </c>
      <c r="AG34" s="207" t="str">
        <f t="shared" si="0"/>
        <v>ManJeugd46</v>
      </c>
      <c r="AH34" s="217">
        <f t="shared" si="3"/>
        <v>46</v>
      </c>
      <c r="AI34" s="217">
        <v>4</v>
      </c>
      <c r="AM34" s="214" t="s">
        <v>420</v>
      </c>
      <c r="AN34" s="215" t="s">
        <v>148</v>
      </c>
      <c r="AO34" s="215" t="s">
        <v>15</v>
      </c>
      <c r="AP34" s="215" t="s">
        <v>435</v>
      </c>
      <c r="AQ34" s="215" t="s">
        <v>463</v>
      </c>
      <c r="AR34" s="215" t="s">
        <v>464</v>
      </c>
    </row>
    <row r="35" spans="1:44" ht="15.75" x14ac:dyDescent="0.25">
      <c r="A35" s="217">
        <f>$H$5+$H$7+H13</f>
        <v>31100</v>
      </c>
      <c r="B35" s="214" t="s">
        <v>574</v>
      </c>
      <c r="D35" s="217">
        <f>$H$4+$H$7+$H$27+Q49</f>
        <v>21064</v>
      </c>
      <c r="E35" s="214" t="s">
        <v>474</v>
      </c>
      <c r="G35" s="217"/>
      <c r="H35" s="217"/>
      <c r="J35" s="217">
        <f t="shared" si="1"/>
        <v>142</v>
      </c>
      <c r="K35" s="217">
        <v>0</v>
      </c>
      <c r="L35" s="217"/>
      <c r="M35" s="217">
        <f t="shared" si="2"/>
        <v>142</v>
      </c>
      <c r="N35" s="217">
        <v>0</v>
      </c>
      <c r="O35" s="217"/>
      <c r="P35" s="217">
        <v>47</v>
      </c>
      <c r="Q35" s="217">
        <v>32</v>
      </c>
      <c r="R35" s="217"/>
      <c r="S35" s="217">
        <v>47</v>
      </c>
      <c r="T35" s="217">
        <v>27</v>
      </c>
      <c r="U35" s="217"/>
      <c r="V35" s="217">
        <v>47</v>
      </c>
      <c r="W35" s="217">
        <v>11</v>
      </c>
      <c r="X35" s="217"/>
      <c r="Y35" s="217">
        <v>47</v>
      </c>
      <c r="Z35" s="217">
        <v>18</v>
      </c>
      <c r="AA35" s="217"/>
      <c r="AF35" s="207" t="s">
        <v>251</v>
      </c>
      <c r="AG35" s="207" t="str">
        <f t="shared" si="0"/>
        <v>ManJeugd47</v>
      </c>
      <c r="AH35" s="217">
        <f t="shared" si="3"/>
        <v>47</v>
      </c>
      <c r="AI35" s="217">
        <v>4</v>
      </c>
      <c r="AM35" s="214" t="s">
        <v>420</v>
      </c>
      <c r="AN35" s="215" t="s">
        <v>148</v>
      </c>
      <c r="AO35" s="215" t="s">
        <v>15</v>
      </c>
      <c r="AP35" s="215" t="s">
        <v>435</v>
      </c>
      <c r="AQ35" s="215" t="s">
        <v>463</v>
      </c>
      <c r="AR35" s="215" t="s">
        <v>464</v>
      </c>
    </row>
    <row r="36" spans="1:44" ht="15.75" x14ac:dyDescent="0.25">
      <c r="A36" s="217">
        <f>$H$5+$H$7+H16</f>
        <v>31200</v>
      </c>
      <c r="B36" s="214" t="s">
        <v>575</v>
      </c>
      <c r="D36" s="217">
        <f>$H$4+$H$7+$H$27+Q55</f>
        <v>21065</v>
      </c>
      <c r="E36" s="214" t="s">
        <v>475</v>
      </c>
      <c r="G36" s="217"/>
      <c r="H36" s="217"/>
      <c r="J36" s="217">
        <f t="shared" si="1"/>
        <v>143</v>
      </c>
      <c r="K36" s="217">
        <v>0</v>
      </c>
      <c r="L36" s="217"/>
      <c r="M36" s="217">
        <f t="shared" si="2"/>
        <v>143</v>
      </c>
      <c r="N36" s="217">
        <v>0</v>
      </c>
      <c r="O36" s="217"/>
      <c r="P36" s="217">
        <v>48</v>
      </c>
      <c r="Q36" s="217">
        <v>32</v>
      </c>
      <c r="R36" s="217"/>
      <c r="S36" s="217">
        <v>48</v>
      </c>
      <c r="T36" s="217">
        <v>27</v>
      </c>
      <c r="U36" s="217"/>
      <c r="V36" s="217">
        <v>48</v>
      </c>
      <c r="W36" s="217">
        <v>11</v>
      </c>
      <c r="X36" s="217"/>
      <c r="Y36" s="217">
        <v>48</v>
      </c>
      <c r="Z36" s="217">
        <v>18</v>
      </c>
      <c r="AA36" s="217"/>
      <c r="AF36" s="207" t="s">
        <v>251</v>
      </c>
      <c r="AG36" s="207" t="str">
        <f t="shared" si="0"/>
        <v>ManJeugd48</v>
      </c>
      <c r="AH36" s="217">
        <f t="shared" si="3"/>
        <v>48</v>
      </c>
      <c r="AI36" s="217">
        <v>4</v>
      </c>
      <c r="AM36" s="214" t="s">
        <v>420</v>
      </c>
      <c r="AN36" s="215" t="s">
        <v>148</v>
      </c>
      <c r="AO36" s="215" t="s">
        <v>15</v>
      </c>
      <c r="AP36" s="215" t="s">
        <v>435</v>
      </c>
      <c r="AQ36" s="215" t="s">
        <v>463</v>
      </c>
      <c r="AR36" s="215" t="s">
        <v>464</v>
      </c>
    </row>
    <row r="37" spans="1:44" ht="15.75" x14ac:dyDescent="0.25">
      <c r="A37" s="217">
        <f>$H$5+$H$7+H19</f>
        <v>31300</v>
      </c>
      <c r="B37" s="214" t="s">
        <v>576</v>
      </c>
      <c r="D37" s="217">
        <f>$H$4+$H$7+$H$27+Q62</f>
        <v>21066</v>
      </c>
      <c r="E37" s="214" t="s">
        <v>476</v>
      </c>
      <c r="G37" s="217"/>
      <c r="H37" s="217"/>
      <c r="J37" s="217">
        <f t="shared" si="1"/>
        <v>144</v>
      </c>
      <c r="K37" s="217">
        <v>0</v>
      </c>
      <c r="L37" s="217"/>
      <c r="M37" s="217">
        <f t="shared" si="2"/>
        <v>144</v>
      </c>
      <c r="N37" s="217">
        <v>0</v>
      </c>
      <c r="O37" s="217"/>
      <c r="P37" s="217">
        <v>49</v>
      </c>
      <c r="Q37" s="217">
        <v>32</v>
      </c>
      <c r="R37" s="217"/>
      <c r="S37" s="217">
        <v>49</v>
      </c>
      <c r="T37" s="217">
        <v>27</v>
      </c>
      <c r="U37" s="217"/>
      <c r="V37" s="217">
        <v>49</v>
      </c>
      <c r="W37" s="217">
        <v>11</v>
      </c>
      <c r="X37" s="217"/>
      <c r="Y37" s="217">
        <v>49</v>
      </c>
      <c r="Z37" s="217">
        <v>18</v>
      </c>
      <c r="AA37" s="217"/>
      <c r="AF37" s="207" t="s">
        <v>251</v>
      </c>
      <c r="AG37" s="207" t="str">
        <f t="shared" si="0"/>
        <v>ManJeugd49</v>
      </c>
      <c r="AH37" s="217">
        <f t="shared" si="3"/>
        <v>49</v>
      </c>
      <c r="AI37" s="217">
        <v>4</v>
      </c>
      <c r="AM37" s="214" t="s">
        <v>477</v>
      </c>
      <c r="AN37" s="215" t="s">
        <v>421</v>
      </c>
      <c r="AO37" s="215" t="s">
        <v>15</v>
      </c>
      <c r="AP37" s="215" t="s">
        <v>422</v>
      </c>
      <c r="AQ37" s="215" t="s">
        <v>423</v>
      </c>
      <c r="AR37" s="215" t="s">
        <v>424</v>
      </c>
    </row>
    <row r="38" spans="1:44" ht="15.75" x14ac:dyDescent="0.25">
      <c r="A38" s="217">
        <f>$H$5+$H$7+H20</f>
        <v>31400</v>
      </c>
      <c r="B38" s="214" t="s">
        <v>577</v>
      </c>
      <c r="D38" s="217">
        <f>$H$4+$H$7+$H$27+Q113</f>
        <v>21067</v>
      </c>
      <c r="E38" s="214" t="s">
        <v>478</v>
      </c>
      <c r="G38" s="217"/>
      <c r="H38" s="217"/>
      <c r="J38" s="217">
        <f t="shared" si="1"/>
        <v>145</v>
      </c>
      <c r="K38" s="217">
        <v>0</v>
      </c>
      <c r="L38" s="217"/>
      <c r="M38" s="217">
        <f t="shared" si="2"/>
        <v>145</v>
      </c>
      <c r="N38" s="217">
        <v>0</v>
      </c>
      <c r="O38" s="217"/>
      <c r="P38" s="217">
        <v>50</v>
      </c>
      <c r="Q38" s="217">
        <v>33</v>
      </c>
      <c r="R38" s="217"/>
      <c r="S38" s="217">
        <v>50</v>
      </c>
      <c r="T38" s="217">
        <v>28</v>
      </c>
      <c r="U38" s="217"/>
      <c r="V38" s="217">
        <v>50</v>
      </c>
      <c r="W38" s="217">
        <v>11</v>
      </c>
      <c r="X38" s="217"/>
      <c r="Y38" s="217">
        <v>50</v>
      </c>
      <c r="Z38" s="217">
        <v>19</v>
      </c>
      <c r="AA38" s="217"/>
      <c r="AF38" s="207" t="s">
        <v>251</v>
      </c>
      <c r="AG38" s="207" t="str">
        <f t="shared" si="0"/>
        <v>ManJeugd50</v>
      </c>
      <c r="AH38" s="217">
        <f t="shared" si="3"/>
        <v>50</v>
      </c>
      <c r="AI38" s="217">
        <v>5</v>
      </c>
      <c r="AM38" s="214" t="s">
        <v>477</v>
      </c>
      <c r="AN38" s="215" t="s">
        <v>421</v>
      </c>
      <c r="AO38" s="215" t="s">
        <v>15</v>
      </c>
      <c r="AP38" s="215" t="s">
        <v>422</v>
      </c>
      <c r="AQ38" s="215" t="s">
        <v>423</v>
      </c>
      <c r="AR38" s="215" t="s">
        <v>424</v>
      </c>
    </row>
    <row r="39" spans="1:44" ht="15.75" x14ac:dyDescent="0.25">
      <c r="A39" s="217">
        <f t="shared" ref="A39" si="5">$H$5+$H$7+H21</f>
        <v>31500</v>
      </c>
      <c r="B39" s="214" t="s">
        <v>578</v>
      </c>
      <c r="C39" s="204"/>
      <c r="D39" s="217">
        <f>$H$5+$H$7+$H$25+W44</f>
        <v>31021</v>
      </c>
      <c r="E39" s="214" t="s">
        <v>479</v>
      </c>
      <c r="G39" s="217"/>
      <c r="H39" s="217"/>
      <c r="J39" s="217">
        <f t="shared" si="1"/>
        <v>146</v>
      </c>
      <c r="K39" s="217">
        <v>0</v>
      </c>
      <c r="L39" s="217"/>
      <c r="M39" s="217">
        <f t="shared" si="2"/>
        <v>146</v>
      </c>
      <c r="N39" s="217">
        <v>0</v>
      </c>
      <c r="O39" s="217"/>
      <c r="P39" s="217">
        <v>51</v>
      </c>
      <c r="Q39" s="217">
        <v>33</v>
      </c>
      <c r="R39" s="217"/>
      <c r="S39" s="217">
        <v>51</v>
      </c>
      <c r="T39" s="217">
        <v>28</v>
      </c>
      <c r="U39" s="217"/>
      <c r="V39" s="217">
        <v>51</v>
      </c>
      <c r="W39" s="217">
        <v>11</v>
      </c>
      <c r="X39" s="217"/>
      <c r="Y39" s="217">
        <v>51</v>
      </c>
      <c r="Z39" s="217">
        <v>19</v>
      </c>
      <c r="AA39" s="217"/>
      <c r="AF39" s="207" t="s">
        <v>251</v>
      </c>
      <c r="AG39" s="207" t="str">
        <f t="shared" si="0"/>
        <v>ManJeugd51</v>
      </c>
      <c r="AH39" s="217">
        <f t="shared" si="3"/>
        <v>51</v>
      </c>
      <c r="AI39" s="217">
        <v>5</v>
      </c>
      <c r="AM39" s="214" t="s">
        <v>477</v>
      </c>
      <c r="AN39" s="215" t="s">
        <v>421</v>
      </c>
      <c r="AO39" s="215" t="s">
        <v>15</v>
      </c>
      <c r="AP39" s="215" t="s">
        <v>422</v>
      </c>
      <c r="AQ39" s="215" t="s">
        <v>423</v>
      </c>
      <c r="AR39" s="215" t="s">
        <v>424</v>
      </c>
    </row>
    <row r="40" spans="1:44" ht="15.75" x14ac:dyDescent="0.25">
      <c r="A40" s="217">
        <f>$H$5+$H$7+H22</f>
        <v>31600</v>
      </c>
      <c r="B40" s="214" t="s">
        <v>579</v>
      </c>
      <c r="C40" s="204"/>
      <c r="D40" s="217">
        <f>$H$5+$H$7+$H$25+W50</f>
        <v>31022</v>
      </c>
      <c r="E40" s="214" t="s">
        <v>480</v>
      </c>
      <c r="G40" s="217"/>
      <c r="H40" s="217"/>
      <c r="J40" s="217">
        <f t="shared" si="1"/>
        <v>147</v>
      </c>
      <c r="K40" s="217">
        <v>0</v>
      </c>
      <c r="L40" s="217"/>
      <c r="M40" s="217">
        <f t="shared" si="2"/>
        <v>147</v>
      </c>
      <c r="N40" s="217">
        <v>0</v>
      </c>
      <c r="O40" s="217"/>
      <c r="P40" s="217">
        <v>52</v>
      </c>
      <c r="Q40" s="217">
        <v>33</v>
      </c>
      <c r="R40" s="217"/>
      <c r="S40" s="217">
        <v>52</v>
      </c>
      <c r="T40" s="217">
        <v>28</v>
      </c>
      <c r="U40" s="217"/>
      <c r="V40" s="217">
        <v>52</v>
      </c>
      <c r="W40" s="217">
        <v>11</v>
      </c>
      <c r="X40" s="217"/>
      <c r="Y40" s="217">
        <v>52</v>
      </c>
      <c r="Z40" s="217">
        <v>19</v>
      </c>
      <c r="AA40" s="217"/>
      <c r="AF40" s="207" t="s">
        <v>251</v>
      </c>
      <c r="AG40" s="207" t="str">
        <f t="shared" si="0"/>
        <v>ManJeugd52</v>
      </c>
      <c r="AH40" s="217">
        <f t="shared" si="3"/>
        <v>52</v>
      </c>
      <c r="AI40" s="217">
        <v>5</v>
      </c>
      <c r="AM40" s="214" t="s">
        <v>477</v>
      </c>
      <c r="AN40" s="215" t="s">
        <v>421</v>
      </c>
      <c r="AO40" s="215" t="s">
        <v>15</v>
      </c>
      <c r="AP40" s="215" t="s">
        <v>422</v>
      </c>
      <c r="AQ40" s="215" t="s">
        <v>423</v>
      </c>
      <c r="AR40" s="215" t="s">
        <v>424</v>
      </c>
    </row>
    <row r="41" spans="1:44" ht="15.75" x14ac:dyDescent="0.25">
      <c r="A41" s="217">
        <f>H5+H7+H23</f>
        <v>31700</v>
      </c>
      <c r="B41" s="214" t="s">
        <v>586</v>
      </c>
      <c r="D41" s="217">
        <f>$H$5+$H$7+$H$25+W57</f>
        <v>31023</v>
      </c>
      <c r="E41" s="214" t="s">
        <v>481</v>
      </c>
      <c r="G41" s="217"/>
      <c r="H41" s="217"/>
      <c r="J41" s="217">
        <f t="shared" si="1"/>
        <v>148</v>
      </c>
      <c r="K41" s="217">
        <v>0</v>
      </c>
      <c r="L41" s="217"/>
      <c r="M41" s="217">
        <f t="shared" si="2"/>
        <v>148</v>
      </c>
      <c r="N41" s="217">
        <v>0</v>
      </c>
      <c r="O41" s="217"/>
      <c r="P41" s="217">
        <v>53</v>
      </c>
      <c r="Q41" s="217">
        <v>33</v>
      </c>
      <c r="R41" s="217"/>
      <c r="S41" s="217">
        <v>53</v>
      </c>
      <c r="T41" s="217">
        <v>28</v>
      </c>
      <c r="U41" s="217"/>
      <c r="V41" s="217">
        <v>53</v>
      </c>
      <c r="W41" s="217">
        <v>11</v>
      </c>
      <c r="X41" s="217"/>
      <c r="Y41" s="217">
        <v>53</v>
      </c>
      <c r="Z41" s="217">
        <v>19</v>
      </c>
      <c r="AA41" s="217"/>
      <c r="AF41" s="207" t="s">
        <v>251</v>
      </c>
      <c r="AG41" s="207" t="str">
        <f t="shared" si="0"/>
        <v>ManJeugd53</v>
      </c>
      <c r="AH41" s="217">
        <f t="shared" si="3"/>
        <v>53</v>
      </c>
      <c r="AI41" s="217">
        <v>5</v>
      </c>
      <c r="AM41" s="214" t="s">
        <v>477</v>
      </c>
      <c r="AN41" s="215" t="s">
        <v>421</v>
      </c>
      <c r="AO41" s="215" t="s">
        <v>15</v>
      </c>
      <c r="AP41" s="215" t="s">
        <v>422</v>
      </c>
      <c r="AQ41" s="215" t="s">
        <v>423</v>
      </c>
      <c r="AR41" s="215" t="s">
        <v>424</v>
      </c>
    </row>
    <row r="42" spans="1:44" ht="15.75" x14ac:dyDescent="0.25">
      <c r="D42" s="217">
        <f>$H$5+$H$7+$H$25+W65</f>
        <v>31024</v>
      </c>
      <c r="E42" s="214" t="s">
        <v>482</v>
      </c>
      <c r="G42" s="217"/>
      <c r="H42" s="217"/>
      <c r="J42" s="217">
        <f t="shared" si="1"/>
        <v>149</v>
      </c>
      <c r="K42" s="217">
        <v>0</v>
      </c>
      <c r="L42" s="217"/>
      <c r="M42" s="217">
        <f t="shared" si="2"/>
        <v>149</v>
      </c>
      <c r="N42" s="217">
        <v>0</v>
      </c>
      <c r="O42" s="217"/>
      <c r="P42" s="217">
        <v>54</v>
      </c>
      <c r="Q42" s="217">
        <v>33</v>
      </c>
      <c r="R42" s="217"/>
      <c r="S42" s="217">
        <v>54</v>
      </c>
      <c r="T42" s="217">
        <v>28</v>
      </c>
      <c r="U42" s="217"/>
      <c r="V42" s="217">
        <v>54</v>
      </c>
      <c r="W42" s="217">
        <v>11</v>
      </c>
      <c r="X42" s="217"/>
      <c r="Y42" s="217">
        <v>54</v>
      </c>
      <c r="Z42" s="217">
        <v>19</v>
      </c>
      <c r="AA42" s="217"/>
      <c r="AF42" s="207" t="s">
        <v>251</v>
      </c>
      <c r="AG42" s="207" t="str">
        <f t="shared" si="0"/>
        <v>ManJeugd54</v>
      </c>
      <c r="AH42" s="217">
        <f t="shared" si="3"/>
        <v>54</v>
      </c>
      <c r="AI42" s="217">
        <v>5</v>
      </c>
      <c r="AM42" s="214" t="s">
        <v>477</v>
      </c>
      <c r="AN42" s="215" t="s">
        <v>421</v>
      </c>
      <c r="AO42" s="215" t="s">
        <v>15</v>
      </c>
      <c r="AP42" s="215" t="s">
        <v>422</v>
      </c>
      <c r="AQ42" s="215" t="s">
        <v>423</v>
      </c>
      <c r="AR42" s="215" t="s">
        <v>424</v>
      </c>
    </row>
    <row r="43" spans="1:44" ht="15.75" x14ac:dyDescent="0.25">
      <c r="A43" s="217">
        <f>$H$5+$H$8+H13</f>
        <v>32100</v>
      </c>
      <c r="B43" s="214" t="s">
        <v>580</v>
      </c>
      <c r="C43" s="217"/>
      <c r="D43" s="217">
        <f>$H$5+$H$7+$H$25+W72</f>
        <v>31025</v>
      </c>
      <c r="E43" s="214" t="s">
        <v>483</v>
      </c>
      <c r="G43" s="217"/>
      <c r="H43" s="217"/>
      <c r="J43" s="217">
        <f t="shared" si="1"/>
        <v>150</v>
      </c>
      <c r="K43" s="217">
        <v>1</v>
      </c>
      <c r="L43" s="217"/>
      <c r="M43" s="217">
        <f t="shared" si="2"/>
        <v>150</v>
      </c>
      <c r="N43" s="217">
        <v>1</v>
      </c>
      <c r="O43" s="217"/>
      <c r="P43" s="217">
        <v>55</v>
      </c>
      <c r="Q43" s="217">
        <v>33</v>
      </c>
      <c r="R43" s="217"/>
      <c r="S43" s="217">
        <v>55</v>
      </c>
      <c r="T43" s="217">
        <v>29</v>
      </c>
      <c r="U43" s="217"/>
      <c r="V43" s="217">
        <v>55</v>
      </c>
      <c r="W43" s="217">
        <v>11</v>
      </c>
      <c r="X43" s="217"/>
      <c r="Y43" s="217">
        <v>55</v>
      </c>
      <c r="Z43" s="217">
        <v>19</v>
      </c>
      <c r="AA43" s="217"/>
      <c r="AF43" s="207" t="s">
        <v>251</v>
      </c>
      <c r="AG43" s="207" t="str">
        <f t="shared" si="0"/>
        <v>ManJeugd55</v>
      </c>
      <c r="AH43" s="217">
        <f t="shared" si="3"/>
        <v>55</v>
      </c>
      <c r="AI43" s="217">
        <v>6</v>
      </c>
      <c r="AM43" s="214" t="s">
        <v>477</v>
      </c>
      <c r="AN43" s="215" t="s">
        <v>421</v>
      </c>
      <c r="AO43" s="215" t="s">
        <v>15</v>
      </c>
      <c r="AP43" s="215" t="s">
        <v>435</v>
      </c>
      <c r="AQ43" s="215" t="s">
        <v>423</v>
      </c>
      <c r="AR43" s="215" t="s">
        <v>424</v>
      </c>
    </row>
    <row r="44" spans="1:44" ht="15.75" x14ac:dyDescent="0.25">
      <c r="A44" s="217">
        <f>$H$5+$H$8+H16</f>
        <v>32200</v>
      </c>
      <c r="B44" s="214" t="s">
        <v>581</v>
      </c>
      <c r="C44" s="217"/>
      <c r="D44" s="217">
        <f>$H$5+$H$7+$H$25+W128</f>
        <v>31026</v>
      </c>
      <c r="E44" s="214" t="s">
        <v>484</v>
      </c>
      <c r="G44" s="217"/>
      <c r="H44" s="217"/>
      <c r="J44" s="217">
        <f t="shared" si="1"/>
        <v>151</v>
      </c>
      <c r="K44" s="217">
        <v>1</v>
      </c>
      <c r="L44" s="217"/>
      <c r="M44" s="217">
        <f t="shared" si="2"/>
        <v>151</v>
      </c>
      <c r="N44" s="217">
        <v>1</v>
      </c>
      <c r="O44" s="217"/>
      <c r="P44" s="217">
        <v>56</v>
      </c>
      <c r="Q44" s="217">
        <v>34</v>
      </c>
      <c r="R44" s="217"/>
      <c r="S44" s="217">
        <v>56</v>
      </c>
      <c r="T44" s="217">
        <v>29</v>
      </c>
      <c r="U44" s="217"/>
      <c r="V44" s="217">
        <v>56</v>
      </c>
      <c r="W44" s="217">
        <v>11</v>
      </c>
      <c r="X44" s="217"/>
      <c r="Y44" s="217">
        <v>56</v>
      </c>
      <c r="Z44" s="217">
        <v>20</v>
      </c>
      <c r="AA44" s="217"/>
      <c r="AF44" s="207" t="s">
        <v>251</v>
      </c>
      <c r="AG44" s="207" t="str">
        <f t="shared" si="0"/>
        <v>ManJeugd56</v>
      </c>
      <c r="AH44" s="217">
        <f t="shared" si="3"/>
        <v>56</v>
      </c>
      <c r="AI44" s="217">
        <v>6</v>
      </c>
      <c r="AM44" s="214" t="s">
        <v>477</v>
      </c>
      <c r="AN44" s="215" t="s">
        <v>421</v>
      </c>
      <c r="AO44" s="215" t="s">
        <v>15</v>
      </c>
      <c r="AP44" s="215" t="s">
        <v>435</v>
      </c>
      <c r="AQ44" s="215" t="s">
        <v>423</v>
      </c>
      <c r="AR44" s="215" t="s">
        <v>424</v>
      </c>
    </row>
    <row r="45" spans="1:44" ht="15.75" x14ac:dyDescent="0.25">
      <c r="A45" s="217">
        <f>$H$5+$H$8+H19</f>
        <v>32300</v>
      </c>
      <c r="B45" s="214" t="s">
        <v>582</v>
      </c>
      <c r="C45" s="204"/>
      <c r="D45" s="217">
        <f>$H$5+$H$7+$H$26+W44</f>
        <v>31031</v>
      </c>
      <c r="E45" s="214" t="s">
        <v>485</v>
      </c>
      <c r="G45" s="217"/>
      <c r="H45" s="217"/>
      <c r="J45" s="217">
        <f t="shared" si="1"/>
        <v>152</v>
      </c>
      <c r="K45" s="217">
        <v>1</v>
      </c>
      <c r="L45" s="217"/>
      <c r="M45" s="217">
        <f t="shared" si="2"/>
        <v>152</v>
      </c>
      <c r="N45" s="217">
        <v>1</v>
      </c>
      <c r="O45" s="217"/>
      <c r="P45" s="217">
        <v>57</v>
      </c>
      <c r="Q45" s="217">
        <v>34</v>
      </c>
      <c r="R45" s="217"/>
      <c r="S45" s="217">
        <v>57</v>
      </c>
      <c r="T45" s="217">
        <v>29</v>
      </c>
      <c r="U45" s="217"/>
      <c r="V45" s="217">
        <v>57</v>
      </c>
      <c r="W45" s="217">
        <v>12</v>
      </c>
      <c r="X45" s="217"/>
      <c r="Y45" s="217">
        <v>57</v>
      </c>
      <c r="Z45" s="217">
        <v>20</v>
      </c>
      <c r="AA45" s="217"/>
      <c r="AF45" s="207" t="s">
        <v>251</v>
      </c>
      <c r="AG45" s="207" t="str">
        <f t="shared" si="0"/>
        <v>ManJeugd57</v>
      </c>
      <c r="AH45" s="217">
        <f t="shared" si="3"/>
        <v>57</v>
      </c>
      <c r="AI45" s="217">
        <v>6</v>
      </c>
      <c r="AM45" s="214" t="s">
        <v>477</v>
      </c>
      <c r="AN45" s="215" t="s">
        <v>421</v>
      </c>
      <c r="AO45" s="215" t="s">
        <v>15</v>
      </c>
      <c r="AP45" s="215" t="s">
        <v>435</v>
      </c>
      <c r="AQ45" s="215" t="s">
        <v>423</v>
      </c>
      <c r="AR45" s="215" t="s">
        <v>424</v>
      </c>
    </row>
    <row r="46" spans="1:44" ht="15.75" x14ac:dyDescent="0.25">
      <c r="A46" s="217">
        <f>$H$5+$H$8+H20</f>
        <v>32400</v>
      </c>
      <c r="B46" s="214" t="s">
        <v>583</v>
      </c>
      <c r="C46" s="217"/>
      <c r="D46" s="217">
        <f>$H$5+$H$7+$H$26+W50</f>
        <v>31032</v>
      </c>
      <c r="E46" s="214" t="s">
        <v>486</v>
      </c>
      <c r="G46" s="217"/>
      <c r="H46" s="217"/>
      <c r="J46" s="217">
        <f t="shared" si="1"/>
        <v>153</v>
      </c>
      <c r="K46" s="217">
        <v>1</v>
      </c>
      <c r="L46" s="217"/>
      <c r="M46" s="217">
        <f t="shared" si="2"/>
        <v>153</v>
      </c>
      <c r="N46" s="217">
        <v>1</v>
      </c>
      <c r="O46" s="217"/>
      <c r="P46" s="217">
        <v>58</v>
      </c>
      <c r="Q46" s="217">
        <v>34</v>
      </c>
      <c r="R46" s="217"/>
      <c r="S46" s="217">
        <v>58</v>
      </c>
      <c r="T46" s="217">
        <v>29</v>
      </c>
      <c r="U46" s="217"/>
      <c r="V46" s="217">
        <v>58</v>
      </c>
      <c r="W46" s="217">
        <v>12</v>
      </c>
      <c r="X46" s="217"/>
      <c r="Y46" s="217">
        <f t="shared" ref="Y46:Y109" si="6">Y45+1</f>
        <v>58</v>
      </c>
      <c r="Z46" s="217">
        <v>20</v>
      </c>
      <c r="AA46" s="217"/>
      <c r="AF46" s="207" t="s">
        <v>251</v>
      </c>
      <c r="AG46" s="207" t="str">
        <f t="shared" si="0"/>
        <v>ManJeugd58</v>
      </c>
      <c r="AH46" s="217">
        <f t="shared" si="3"/>
        <v>58</v>
      </c>
      <c r="AI46" s="217">
        <v>6</v>
      </c>
      <c r="AM46" s="214" t="s">
        <v>477</v>
      </c>
      <c r="AN46" s="215" t="s">
        <v>421</v>
      </c>
      <c r="AO46" s="215" t="s">
        <v>15</v>
      </c>
      <c r="AP46" s="215" t="s">
        <v>435</v>
      </c>
      <c r="AQ46" s="215" t="s">
        <v>423</v>
      </c>
      <c r="AR46" s="215" t="s">
        <v>424</v>
      </c>
    </row>
    <row r="47" spans="1:44" ht="15.75" x14ac:dyDescent="0.25">
      <c r="A47" s="217">
        <f t="shared" ref="A47" si="7">$H$5+$H$8+H21</f>
        <v>32500</v>
      </c>
      <c r="B47" s="214" t="s">
        <v>584</v>
      </c>
      <c r="D47" s="217">
        <f>$H$5+$H$7+$H$26+W57</f>
        <v>31033</v>
      </c>
      <c r="E47" s="214" t="s">
        <v>487</v>
      </c>
      <c r="G47" s="217"/>
      <c r="H47" s="217"/>
      <c r="J47" s="217">
        <f t="shared" si="1"/>
        <v>154</v>
      </c>
      <c r="K47" s="217">
        <v>1</v>
      </c>
      <c r="L47" s="217"/>
      <c r="M47" s="217">
        <f t="shared" si="2"/>
        <v>154</v>
      </c>
      <c r="N47" s="217">
        <v>1</v>
      </c>
      <c r="O47" s="217"/>
      <c r="P47" s="217">
        <v>59</v>
      </c>
      <c r="Q47" s="217">
        <v>34</v>
      </c>
      <c r="R47" s="217"/>
      <c r="S47" s="217">
        <v>59</v>
      </c>
      <c r="T47" s="217">
        <v>29</v>
      </c>
      <c r="U47" s="217"/>
      <c r="V47" s="217">
        <v>59</v>
      </c>
      <c r="W47" s="217">
        <v>12</v>
      </c>
      <c r="X47" s="217"/>
      <c r="Y47" s="217">
        <f t="shared" si="6"/>
        <v>59</v>
      </c>
      <c r="Z47" s="217">
        <v>20</v>
      </c>
      <c r="AA47" s="217"/>
      <c r="AF47" s="207" t="s">
        <v>251</v>
      </c>
      <c r="AG47" s="207" t="str">
        <f t="shared" si="0"/>
        <v>ManJeugd59</v>
      </c>
      <c r="AH47" s="217">
        <f t="shared" si="3"/>
        <v>59</v>
      </c>
      <c r="AI47" s="217">
        <v>6</v>
      </c>
      <c r="AM47" s="214" t="s">
        <v>477</v>
      </c>
      <c r="AN47" s="215" t="s">
        <v>421</v>
      </c>
      <c r="AO47" s="215" t="s">
        <v>15</v>
      </c>
      <c r="AP47" s="215" t="s">
        <v>435</v>
      </c>
      <c r="AQ47" s="215" t="s">
        <v>423</v>
      </c>
      <c r="AR47" s="215" t="s">
        <v>424</v>
      </c>
    </row>
    <row r="48" spans="1:44" ht="15.75" x14ac:dyDescent="0.25">
      <c r="A48" s="217">
        <f>$H$5+$H$8+H22</f>
        <v>32600</v>
      </c>
      <c r="B48" s="214" t="s">
        <v>585</v>
      </c>
      <c r="D48" s="217">
        <f>$H$5+$H$7+$H$26+W65</f>
        <v>31034</v>
      </c>
      <c r="E48" s="214" t="s">
        <v>488</v>
      </c>
      <c r="G48" s="217"/>
      <c r="H48" s="217"/>
      <c r="J48" s="217">
        <f t="shared" si="1"/>
        <v>155</v>
      </c>
      <c r="K48" s="217">
        <v>1</v>
      </c>
      <c r="L48" s="217"/>
      <c r="M48" s="217">
        <f t="shared" si="2"/>
        <v>155</v>
      </c>
      <c r="N48" s="217">
        <v>1</v>
      </c>
      <c r="O48" s="217"/>
      <c r="P48" s="217">
        <v>60</v>
      </c>
      <c r="Q48" s="217">
        <v>34</v>
      </c>
      <c r="R48" s="217"/>
      <c r="S48" s="217">
        <v>60</v>
      </c>
      <c r="T48" s="217">
        <v>30</v>
      </c>
      <c r="U48" s="217"/>
      <c r="V48" s="217">
        <v>60</v>
      </c>
      <c r="W48" s="217">
        <v>12</v>
      </c>
      <c r="X48" s="217"/>
      <c r="Y48" s="217">
        <f t="shared" si="6"/>
        <v>60</v>
      </c>
      <c r="Z48" s="217">
        <v>20</v>
      </c>
      <c r="AA48" s="217"/>
      <c r="AF48" s="207" t="s">
        <v>251</v>
      </c>
      <c r="AG48" s="207" t="str">
        <f t="shared" si="0"/>
        <v>ManJeugd60</v>
      </c>
      <c r="AH48" s="217">
        <f t="shared" si="3"/>
        <v>60</v>
      </c>
      <c r="AI48" s="217">
        <v>7</v>
      </c>
      <c r="AM48" s="214" t="s">
        <v>477</v>
      </c>
      <c r="AN48" s="215" t="s">
        <v>421</v>
      </c>
      <c r="AO48" s="215" t="s">
        <v>15</v>
      </c>
      <c r="AP48" s="215" t="s">
        <v>435</v>
      </c>
      <c r="AQ48" s="215" t="s">
        <v>423</v>
      </c>
      <c r="AR48" s="215" t="s">
        <v>424</v>
      </c>
    </row>
    <row r="49" spans="1:44" ht="15.75" x14ac:dyDescent="0.25">
      <c r="A49" s="217">
        <f>H5+H8+H23</f>
        <v>32700</v>
      </c>
      <c r="B49" s="214" t="s">
        <v>587</v>
      </c>
      <c r="D49" s="217">
        <f>$H$5+$H$7+$H$26+W72</f>
        <v>31035</v>
      </c>
      <c r="E49" s="214" t="s">
        <v>489</v>
      </c>
      <c r="G49" s="217"/>
      <c r="H49" s="217"/>
      <c r="J49" s="217">
        <f t="shared" si="1"/>
        <v>156</v>
      </c>
      <c r="K49" s="217">
        <v>1</v>
      </c>
      <c r="L49" s="217"/>
      <c r="M49" s="217">
        <f t="shared" si="2"/>
        <v>156</v>
      </c>
      <c r="N49" s="217">
        <v>1</v>
      </c>
      <c r="O49" s="217"/>
      <c r="P49" s="217">
        <v>61</v>
      </c>
      <c r="Q49" s="217">
        <v>34</v>
      </c>
      <c r="R49" s="217"/>
      <c r="S49" s="217">
        <v>61</v>
      </c>
      <c r="T49" s="217">
        <v>30</v>
      </c>
      <c r="U49" s="217"/>
      <c r="V49" s="217">
        <v>61</v>
      </c>
      <c r="W49" s="217">
        <v>12</v>
      </c>
      <c r="X49" s="217"/>
      <c r="Y49" s="217">
        <f t="shared" si="6"/>
        <v>61</v>
      </c>
      <c r="Z49" s="217">
        <v>20</v>
      </c>
      <c r="AA49" s="217"/>
      <c r="AF49" s="207" t="s">
        <v>251</v>
      </c>
      <c r="AG49" s="207" t="str">
        <f t="shared" si="0"/>
        <v>ManJeugd61</v>
      </c>
      <c r="AH49" s="217">
        <f t="shared" si="3"/>
        <v>61</v>
      </c>
      <c r="AI49" s="217">
        <v>7</v>
      </c>
      <c r="AM49" s="214" t="s">
        <v>477</v>
      </c>
      <c r="AN49" s="215" t="s">
        <v>147</v>
      </c>
      <c r="AO49" s="215" t="s">
        <v>15</v>
      </c>
      <c r="AP49" s="215" t="s">
        <v>422</v>
      </c>
      <c r="AQ49" s="215" t="s">
        <v>447</v>
      </c>
      <c r="AR49" s="215" t="s">
        <v>448</v>
      </c>
    </row>
    <row r="50" spans="1:44" ht="15.75" x14ac:dyDescent="0.25">
      <c r="A50" s="217"/>
      <c r="B50" s="217"/>
      <c r="D50" s="217">
        <f>$H$5+$H$7+$H$26+W128</f>
        <v>31036</v>
      </c>
      <c r="E50" s="214" t="s">
        <v>490</v>
      </c>
      <c r="G50" s="217"/>
      <c r="H50" s="217"/>
      <c r="J50" s="217">
        <f t="shared" si="1"/>
        <v>157</v>
      </c>
      <c r="K50" s="217">
        <v>1</v>
      </c>
      <c r="L50" s="217"/>
      <c r="M50" s="217">
        <f t="shared" si="2"/>
        <v>157</v>
      </c>
      <c r="N50" s="217">
        <v>1</v>
      </c>
      <c r="O50" s="217"/>
      <c r="P50" s="217">
        <v>62</v>
      </c>
      <c r="Q50" s="217">
        <v>35</v>
      </c>
      <c r="R50" s="217"/>
      <c r="S50" s="217">
        <v>62</v>
      </c>
      <c r="T50" s="217">
        <v>30</v>
      </c>
      <c r="U50" s="217"/>
      <c r="V50" s="217">
        <v>62</v>
      </c>
      <c r="W50" s="217">
        <v>12</v>
      </c>
      <c r="X50" s="217"/>
      <c r="Y50" s="217">
        <f t="shared" si="6"/>
        <v>62</v>
      </c>
      <c r="Z50" s="217">
        <v>21</v>
      </c>
      <c r="AA50" s="217"/>
      <c r="AF50" s="207" t="s">
        <v>251</v>
      </c>
      <c r="AG50" s="207" t="str">
        <f t="shared" si="0"/>
        <v>ManJeugd62</v>
      </c>
      <c r="AH50" s="217">
        <f t="shared" si="3"/>
        <v>62</v>
      </c>
      <c r="AI50" s="217">
        <v>7</v>
      </c>
      <c r="AM50" s="214" t="s">
        <v>477</v>
      </c>
      <c r="AN50" s="215" t="s">
        <v>147</v>
      </c>
      <c r="AO50" s="215" t="s">
        <v>15</v>
      </c>
      <c r="AP50" s="215" t="s">
        <v>422</v>
      </c>
      <c r="AQ50" s="215" t="s">
        <v>447</v>
      </c>
      <c r="AR50" s="215" t="s">
        <v>448</v>
      </c>
    </row>
    <row r="51" spans="1:44" ht="15.75" x14ac:dyDescent="0.25">
      <c r="A51" s="217"/>
      <c r="B51" s="217"/>
      <c r="D51" s="217">
        <f>$H$5+$H$7+$H$27+W44</f>
        <v>31041</v>
      </c>
      <c r="E51" s="214" t="s">
        <v>491</v>
      </c>
      <c r="G51" s="217"/>
      <c r="H51" s="217"/>
      <c r="J51" s="217">
        <f t="shared" si="1"/>
        <v>158</v>
      </c>
      <c r="K51" s="217">
        <v>1</v>
      </c>
      <c r="L51" s="217"/>
      <c r="M51" s="217">
        <f t="shared" si="2"/>
        <v>158</v>
      </c>
      <c r="N51" s="217">
        <v>1</v>
      </c>
      <c r="O51" s="217"/>
      <c r="P51" s="217">
        <v>63</v>
      </c>
      <c r="Q51" s="217">
        <v>35</v>
      </c>
      <c r="R51" s="217"/>
      <c r="S51" s="217">
        <v>63</v>
      </c>
      <c r="T51" s="217">
        <v>30</v>
      </c>
      <c r="U51" s="217"/>
      <c r="V51" s="217">
        <v>63</v>
      </c>
      <c r="W51" s="217">
        <v>13</v>
      </c>
      <c r="X51" s="217"/>
      <c r="Y51" s="217">
        <f t="shared" si="6"/>
        <v>63</v>
      </c>
      <c r="Z51" s="217">
        <v>21</v>
      </c>
      <c r="AA51" s="217"/>
      <c r="AF51" s="207" t="s">
        <v>251</v>
      </c>
      <c r="AG51" s="207" t="str">
        <f t="shared" si="0"/>
        <v>ManJeugd63</v>
      </c>
      <c r="AH51" s="217">
        <f t="shared" si="3"/>
        <v>63</v>
      </c>
      <c r="AI51" s="217">
        <v>7</v>
      </c>
      <c r="AM51" s="214" t="s">
        <v>477</v>
      </c>
      <c r="AN51" s="215" t="s">
        <v>147</v>
      </c>
      <c r="AO51" s="215" t="s">
        <v>15</v>
      </c>
      <c r="AP51" s="215" t="s">
        <v>422</v>
      </c>
      <c r="AQ51" s="215" t="s">
        <v>447</v>
      </c>
      <c r="AR51" s="215" t="s">
        <v>448</v>
      </c>
    </row>
    <row r="52" spans="1:44" ht="15.75" x14ac:dyDescent="0.25">
      <c r="A52" s="217"/>
      <c r="B52" s="217"/>
      <c r="D52" s="217">
        <f>$H$5+$H$7+$H$27+W50</f>
        <v>31042</v>
      </c>
      <c r="E52" s="214" t="s">
        <v>492</v>
      </c>
      <c r="G52" s="217"/>
      <c r="H52" s="217"/>
      <c r="J52" s="217">
        <f t="shared" si="1"/>
        <v>159</v>
      </c>
      <c r="K52" s="217">
        <v>1</v>
      </c>
      <c r="L52" s="217"/>
      <c r="M52" s="217">
        <f t="shared" si="2"/>
        <v>159</v>
      </c>
      <c r="N52" s="217">
        <v>1</v>
      </c>
      <c r="O52" s="217"/>
      <c r="P52" s="217">
        <v>64</v>
      </c>
      <c r="Q52" s="217">
        <v>35</v>
      </c>
      <c r="R52" s="217"/>
      <c r="S52" s="217">
        <v>64</v>
      </c>
      <c r="T52" s="217">
        <v>30</v>
      </c>
      <c r="U52" s="217"/>
      <c r="V52" s="217">
        <v>64</v>
      </c>
      <c r="W52" s="217">
        <v>13</v>
      </c>
      <c r="X52" s="217"/>
      <c r="Y52" s="217">
        <f t="shared" si="6"/>
        <v>64</v>
      </c>
      <c r="Z52" s="217">
        <v>21</v>
      </c>
      <c r="AA52" s="217"/>
      <c r="AF52" s="207" t="s">
        <v>251</v>
      </c>
      <c r="AG52" s="207" t="str">
        <f t="shared" si="0"/>
        <v>ManJeugd64</v>
      </c>
      <c r="AH52" s="217">
        <f t="shared" si="3"/>
        <v>64</v>
      </c>
      <c r="AI52" s="217">
        <v>7</v>
      </c>
      <c r="AM52" s="214" t="s">
        <v>477</v>
      </c>
      <c r="AN52" s="215" t="s">
        <v>147</v>
      </c>
      <c r="AO52" s="215" t="s">
        <v>15</v>
      </c>
      <c r="AP52" s="215" t="s">
        <v>422</v>
      </c>
      <c r="AQ52" s="215" t="s">
        <v>447</v>
      </c>
      <c r="AR52" s="215" t="s">
        <v>448</v>
      </c>
    </row>
    <row r="53" spans="1:44" ht="15.75" x14ac:dyDescent="0.25">
      <c r="A53" s="217"/>
      <c r="B53" s="217"/>
      <c r="D53" s="217">
        <f>$H$5+$H$7+$H$27+W57</f>
        <v>31043</v>
      </c>
      <c r="E53" s="214" t="s">
        <v>493</v>
      </c>
      <c r="G53" s="217"/>
      <c r="H53" s="217"/>
      <c r="J53" s="217">
        <f t="shared" si="1"/>
        <v>160</v>
      </c>
      <c r="K53" s="217">
        <v>2</v>
      </c>
      <c r="L53" s="217"/>
      <c r="M53" s="217">
        <f t="shared" si="2"/>
        <v>160</v>
      </c>
      <c r="N53" s="217">
        <v>2</v>
      </c>
      <c r="O53" s="217"/>
      <c r="P53" s="217">
        <v>65</v>
      </c>
      <c r="Q53" s="217">
        <v>35</v>
      </c>
      <c r="R53" s="217"/>
      <c r="S53" s="217">
        <v>65</v>
      </c>
      <c r="T53" s="217">
        <v>31</v>
      </c>
      <c r="U53" s="217"/>
      <c r="V53" s="217">
        <v>65</v>
      </c>
      <c r="W53" s="217">
        <v>13</v>
      </c>
      <c r="X53" s="217"/>
      <c r="Y53" s="217">
        <f t="shared" si="6"/>
        <v>65</v>
      </c>
      <c r="Z53" s="217">
        <v>21</v>
      </c>
      <c r="AA53" s="217"/>
      <c r="AF53" s="207" t="s">
        <v>251</v>
      </c>
      <c r="AG53" s="207" t="str">
        <f t="shared" si="0"/>
        <v>ManJeugd65</v>
      </c>
      <c r="AH53" s="217">
        <f t="shared" si="3"/>
        <v>65</v>
      </c>
      <c r="AI53" s="217">
        <v>7</v>
      </c>
      <c r="AM53" s="214" t="s">
        <v>477</v>
      </c>
      <c r="AN53" s="215" t="s">
        <v>147</v>
      </c>
      <c r="AO53" s="215" t="s">
        <v>15</v>
      </c>
      <c r="AP53" s="215" t="s">
        <v>422</v>
      </c>
      <c r="AQ53" s="215" t="s">
        <v>447</v>
      </c>
      <c r="AR53" s="215" t="s">
        <v>448</v>
      </c>
    </row>
    <row r="54" spans="1:44" ht="15.75" x14ac:dyDescent="0.25">
      <c r="A54" s="217"/>
      <c r="B54" s="217"/>
      <c r="D54" s="217">
        <f>$H$5+$H$7+$H$27+W65</f>
        <v>31044</v>
      </c>
      <c r="E54" s="214" t="s">
        <v>494</v>
      </c>
      <c r="G54" s="217"/>
      <c r="H54" s="217"/>
      <c r="J54" s="217">
        <f t="shared" si="1"/>
        <v>161</v>
      </c>
      <c r="K54" s="217">
        <v>2</v>
      </c>
      <c r="L54" s="217"/>
      <c r="M54" s="217">
        <f t="shared" si="2"/>
        <v>161</v>
      </c>
      <c r="N54" s="217">
        <v>2</v>
      </c>
      <c r="O54" s="217"/>
      <c r="P54" s="217">
        <v>66</v>
      </c>
      <c r="Q54" s="217">
        <v>35</v>
      </c>
      <c r="R54" s="217"/>
      <c r="S54" s="217">
        <v>66</v>
      </c>
      <c r="T54" s="217">
        <v>31</v>
      </c>
      <c r="U54" s="217"/>
      <c r="V54" s="217">
        <v>66</v>
      </c>
      <c r="W54" s="217">
        <v>13</v>
      </c>
      <c r="X54" s="217"/>
      <c r="Y54" s="217">
        <f t="shared" si="6"/>
        <v>66</v>
      </c>
      <c r="Z54" s="217">
        <v>21</v>
      </c>
      <c r="AA54" s="217"/>
      <c r="AF54" s="207" t="s">
        <v>251</v>
      </c>
      <c r="AG54" s="207" t="str">
        <f t="shared" si="0"/>
        <v>ManJeugd66</v>
      </c>
      <c r="AH54" s="217">
        <f t="shared" si="3"/>
        <v>66</v>
      </c>
      <c r="AI54" s="217">
        <v>7</v>
      </c>
      <c r="AM54" s="214" t="s">
        <v>477</v>
      </c>
      <c r="AN54" s="215" t="s">
        <v>147</v>
      </c>
      <c r="AO54" s="215" t="s">
        <v>15</v>
      </c>
      <c r="AP54" s="215" t="s">
        <v>422</v>
      </c>
      <c r="AQ54" s="215" t="s">
        <v>447</v>
      </c>
      <c r="AR54" s="215" t="s">
        <v>448</v>
      </c>
    </row>
    <row r="55" spans="1:44" ht="15.75" x14ac:dyDescent="0.25">
      <c r="A55" s="217"/>
      <c r="B55" s="217"/>
      <c r="D55" s="217">
        <f>$H$5+$H$7+$H$27+W72</f>
        <v>31045</v>
      </c>
      <c r="E55" s="214" t="s">
        <v>495</v>
      </c>
      <c r="G55" s="217"/>
      <c r="H55" s="217"/>
      <c r="J55" s="217">
        <f t="shared" si="1"/>
        <v>162</v>
      </c>
      <c r="K55" s="217">
        <v>2</v>
      </c>
      <c r="L55" s="217"/>
      <c r="M55" s="217">
        <f t="shared" si="2"/>
        <v>162</v>
      </c>
      <c r="N55" s="217">
        <v>2</v>
      </c>
      <c r="O55" s="217"/>
      <c r="P55" s="217">
        <v>67</v>
      </c>
      <c r="Q55" s="217">
        <v>35</v>
      </c>
      <c r="R55" s="217"/>
      <c r="S55" s="217">
        <v>67</v>
      </c>
      <c r="T55" s="217">
        <v>31</v>
      </c>
      <c r="U55" s="217"/>
      <c r="V55" s="217">
        <v>67</v>
      </c>
      <c r="W55" s="217">
        <v>13</v>
      </c>
      <c r="X55" s="217"/>
      <c r="Y55" s="217">
        <f t="shared" si="6"/>
        <v>67</v>
      </c>
      <c r="Z55" s="217">
        <v>21</v>
      </c>
      <c r="AA55" s="217"/>
      <c r="AF55" s="207" t="s">
        <v>251</v>
      </c>
      <c r="AG55" s="207" t="str">
        <f t="shared" si="0"/>
        <v>ManJeugd67</v>
      </c>
      <c r="AH55" s="217">
        <f t="shared" si="3"/>
        <v>67</v>
      </c>
      <c r="AI55" s="217">
        <v>7</v>
      </c>
      <c r="AM55" s="214" t="s">
        <v>477</v>
      </c>
      <c r="AN55" s="215" t="s">
        <v>147</v>
      </c>
      <c r="AO55" s="215" t="s">
        <v>15</v>
      </c>
      <c r="AP55" s="215" t="s">
        <v>435</v>
      </c>
      <c r="AQ55" s="215" t="s">
        <v>447</v>
      </c>
      <c r="AR55" s="215" t="s">
        <v>448</v>
      </c>
    </row>
    <row r="56" spans="1:44" ht="15.75" x14ac:dyDescent="0.25">
      <c r="A56" s="217"/>
      <c r="B56" s="217"/>
      <c r="D56" s="217">
        <f>$H$5+$H$7+$H$27+W128</f>
        <v>31046</v>
      </c>
      <c r="E56" s="214" t="s">
        <v>496</v>
      </c>
      <c r="G56" s="217"/>
      <c r="H56" s="217"/>
      <c r="J56" s="217">
        <f t="shared" si="1"/>
        <v>163</v>
      </c>
      <c r="K56" s="217">
        <v>2</v>
      </c>
      <c r="L56" s="217"/>
      <c r="M56" s="217">
        <f t="shared" si="2"/>
        <v>163</v>
      </c>
      <c r="N56" s="217">
        <v>2</v>
      </c>
      <c r="O56" s="217"/>
      <c r="P56" s="217">
        <v>68</v>
      </c>
      <c r="Q56" s="217">
        <v>36</v>
      </c>
      <c r="R56" s="217"/>
      <c r="S56" s="217">
        <v>68</v>
      </c>
      <c r="T56" s="217">
        <v>31</v>
      </c>
      <c r="U56" s="217"/>
      <c r="V56" s="217">
        <v>68</v>
      </c>
      <c r="W56" s="217">
        <v>13</v>
      </c>
      <c r="X56" s="217"/>
      <c r="Y56" s="217">
        <f t="shared" si="6"/>
        <v>68</v>
      </c>
      <c r="Z56" s="217">
        <v>22</v>
      </c>
      <c r="AA56" s="217"/>
      <c r="AF56" s="207" t="s">
        <v>251</v>
      </c>
      <c r="AG56" s="207" t="str">
        <f t="shared" si="0"/>
        <v>ManJeugd68</v>
      </c>
      <c r="AH56" s="217">
        <f>AH55+1</f>
        <v>68</v>
      </c>
      <c r="AI56" s="217">
        <v>7</v>
      </c>
      <c r="AM56" s="214" t="s">
        <v>477</v>
      </c>
      <c r="AN56" s="215" t="s">
        <v>147</v>
      </c>
      <c r="AO56" s="215" t="s">
        <v>15</v>
      </c>
      <c r="AP56" s="215" t="s">
        <v>435</v>
      </c>
      <c r="AQ56" s="215" t="s">
        <v>447</v>
      </c>
      <c r="AR56" s="215" t="s">
        <v>448</v>
      </c>
    </row>
    <row r="57" spans="1:44" ht="15.75" x14ac:dyDescent="0.25">
      <c r="A57" s="217"/>
      <c r="B57" s="217"/>
      <c r="D57" s="217"/>
      <c r="E57" s="217" t="s">
        <v>185</v>
      </c>
      <c r="G57" s="217"/>
      <c r="H57" s="217"/>
      <c r="J57" s="217">
        <f t="shared" si="1"/>
        <v>164</v>
      </c>
      <c r="K57" s="217">
        <v>2</v>
      </c>
      <c r="L57" s="217"/>
      <c r="M57" s="217">
        <f t="shared" si="2"/>
        <v>164</v>
      </c>
      <c r="N57" s="217">
        <v>2</v>
      </c>
      <c r="O57" s="217"/>
      <c r="P57" s="217">
        <v>69</v>
      </c>
      <c r="Q57" s="217">
        <v>36</v>
      </c>
      <c r="R57" s="217"/>
      <c r="S57" s="217">
        <v>69</v>
      </c>
      <c r="T57" s="217">
        <v>31</v>
      </c>
      <c r="U57" s="217"/>
      <c r="V57" s="217">
        <v>69</v>
      </c>
      <c r="W57" s="217">
        <v>13</v>
      </c>
      <c r="X57" s="217"/>
      <c r="Y57" s="217">
        <f t="shared" si="6"/>
        <v>69</v>
      </c>
      <c r="Z57" s="217">
        <v>22</v>
      </c>
      <c r="AA57" s="217"/>
      <c r="AF57" s="207" t="s">
        <v>251</v>
      </c>
      <c r="AG57" s="207" t="str">
        <f t="shared" si="0"/>
        <v>ManJeugd69</v>
      </c>
      <c r="AH57" s="217">
        <f t="shared" ref="AH57:AH120" si="8">AH56+1</f>
        <v>69</v>
      </c>
      <c r="AI57" s="217">
        <v>7</v>
      </c>
      <c r="AM57" s="214" t="s">
        <v>477</v>
      </c>
      <c r="AN57" s="215" t="s">
        <v>147</v>
      </c>
      <c r="AO57" s="215" t="s">
        <v>15</v>
      </c>
      <c r="AP57" s="215" t="s">
        <v>435</v>
      </c>
      <c r="AQ57" s="215" t="s">
        <v>447</v>
      </c>
      <c r="AR57" s="215" t="s">
        <v>448</v>
      </c>
    </row>
    <row r="58" spans="1:44" ht="15.75" x14ac:dyDescent="0.25">
      <c r="A58" s="217"/>
      <c r="B58" s="217"/>
      <c r="D58" s="217"/>
      <c r="E58" s="217" t="s">
        <v>185</v>
      </c>
      <c r="G58" s="217"/>
      <c r="H58" s="217"/>
      <c r="J58" s="217">
        <f t="shared" si="1"/>
        <v>165</v>
      </c>
      <c r="K58" s="217">
        <v>2</v>
      </c>
      <c r="L58" s="217"/>
      <c r="M58" s="217">
        <f t="shared" si="2"/>
        <v>165</v>
      </c>
      <c r="N58" s="217">
        <v>2</v>
      </c>
      <c r="O58" s="217"/>
      <c r="P58" s="217">
        <v>70</v>
      </c>
      <c r="Q58" s="217">
        <v>36</v>
      </c>
      <c r="R58" s="217"/>
      <c r="S58" s="217">
        <v>70</v>
      </c>
      <c r="T58" s="217">
        <v>31</v>
      </c>
      <c r="U58" s="217"/>
      <c r="V58" s="217">
        <v>70</v>
      </c>
      <c r="W58" s="217">
        <v>14</v>
      </c>
      <c r="X58" s="217"/>
      <c r="Y58" s="217">
        <f t="shared" si="6"/>
        <v>70</v>
      </c>
      <c r="Z58" s="217">
        <v>22</v>
      </c>
      <c r="AA58" s="217"/>
      <c r="AF58" s="207" t="s">
        <v>251</v>
      </c>
      <c r="AG58" s="207" t="str">
        <f t="shared" si="0"/>
        <v>ManJeugd70</v>
      </c>
      <c r="AH58" s="217">
        <f t="shared" si="8"/>
        <v>70</v>
      </c>
      <c r="AI58" s="217">
        <v>7</v>
      </c>
      <c r="AM58" s="214" t="s">
        <v>477</v>
      </c>
      <c r="AN58" s="215" t="s">
        <v>147</v>
      </c>
      <c r="AO58" s="215" t="s">
        <v>15</v>
      </c>
      <c r="AP58" s="215" t="s">
        <v>435</v>
      </c>
      <c r="AQ58" s="215" t="s">
        <v>447</v>
      </c>
      <c r="AR58" s="215" t="s">
        <v>448</v>
      </c>
    </row>
    <row r="59" spans="1:44" ht="15.75" x14ac:dyDescent="0.25">
      <c r="A59" s="217"/>
      <c r="B59" s="217"/>
      <c r="D59" s="217"/>
      <c r="E59" s="217" t="s">
        <v>185</v>
      </c>
      <c r="G59" s="217"/>
      <c r="H59" s="217"/>
      <c r="J59" s="217">
        <f t="shared" si="1"/>
        <v>166</v>
      </c>
      <c r="K59" s="217">
        <v>2</v>
      </c>
      <c r="L59" s="217"/>
      <c r="M59" s="217">
        <f t="shared" si="2"/>
        <v>166</v>
      </c>
      <c r="N59" s="217">
        <v>2</v>
      </c>
      <c r="O59" s="217"/>
      <c r="P59" s="217">
        <v>71</v>
      </c>
      <c r="Q59" s="217">
        <v>36</v>
      </c>
      <c r="R59" s="217"/>
      <c r="S59" s="217">
        <v>71</v>
      </c>
      <c r="T59" s="217">
        <v>31</v>
      </c>
      <c r="U59" s="217"/>
      <c r="V59" s="217">
        <v>71</v>
      </c>
      <c r="W59" s="217">
        <v>14</v>
      </c>
      <c r="X59" s="217"/>
      <c r="Y59" s="217">
        <f t="shared" si="6"/>
        <v>71</v>
      </c>
      <c r="Z59" s="217">
        <v>22</v>
      </c>
      <c r="AA59" s="217"/>
      <c r="AF59" s="207" t="s">
        <v>251</v>
      </c>
      <c r="AG59" s="207" t="str">
        <f t="shared" si="0"/>
        <v>ManJeugd71</v>
      </c>
      <c r="AH59" s="217">
        <f t="shared" si="8"/>
        <v>71</v>
      </c>
      <c r="AI59" s="217">
        <v>7</v>
      </c>
      <c r="AM59" s="214" t="s">
        <v>477</v>
      </c>
      <c r="AN59" s="215" t="s">
        <v>147</v>
      </c>
      <c r="AO59" s="215" t="s">
        <v>15</v>
      </c>
      <c r="AP59" s="215" t="s">
        <v>435</v>
      </c>
      <c r="AQ59" s="215" t="s">
        <v>447</v>
      </c>
      <c r="AR59" s="215" t="s">
        <v>448</v>
      </c>
    </row>
    <row r="60" spans="1:44" ht="15.75" x14ac:dyDescent="0.25">
      <c r="A60" s="217"/>
      <c r="B60" s="217"/>
      <c r="D60" s="217"/>
      <c r="E60" s="217" t="s">
        <v>185</v>
      </c>
      <c r="G60" s="217"/>
      <c r="H60" s="217"/>
      <c r="J60" s="217">
        <f t="shared" si="1"/>
        <v>167</v>
      </c>
      <c r="K60" s="217">
        <v>2</v>
      </c>
      <c r="L60" s="217"/>
      <c r="M60" s="217">
        <f t="shared" si="2"/>
        <v>167</v>
      </c>
      <c r="N60" s="217">
        <v>2</v>
      </c>
      <c r="O60" s="217"/>
      <c r="P60" s="217">
        <v>72</v>
      </c>
      <c r="Q60" s="217">
        <v>36</v>
      </c>
      <c r="R60" s="217"/>
      <c r="S60" s="217">
        <v>72</v>
      </c>
      <c r="T60" s="217">
        <v>31</v>
      </c>
      <c r="U60" s="217"/>
      <c r="V60" s="217">
        <v>72</v>
      </c>
      <c r="W60" s="217">
        <v>14</v>
      </c>
      <c r="X60" s="217"/>
      <c r="Y60" s="217">
        <f t="shared" si="6"/>
        <v>72</v>
      </c>
      <c r="Z60" s="217">
        <v>22</v>
      </c>
      <c r="AA60" s="217"/>
      <c r="AF60" s="207" t="s">
        <v>251</v>
      </c>
      <c r="AG60" s="207" t="str">
        <f t="shared" si="0"/>
        <v>ManJeugd72</v>
      </c>
      <c r="AH60" s="217">
        <f t="shared" si="8"/>
        <v>72</v>
      </c>
      <c r="AI60" s="217">
        <v>7</v>
      </c>
      <c r="AM60" s="214" t="s">
        <v>477</v>
      </c>
      <c r="AN60" s="215" t="s">
        <v>147</v>
      </c>
      <c r="AO60" s="215" t="s">
        <v>15</v>
      </c>
      <c r="AP60" s="215" t="s">
        <v>435</v>
      </c>
      <c r="AQ60" s="215" t="s">
        <v>447</v>
      </c>
      <c r="AR60" s="215" t="s">
        <v>448</v>
      </c>
    </row>
    <row r="61" spans="1:44" ht="15.75" x14ac:dyDescent="0.25">
      <c r="A61" s="217"/>
      <c r="B61" s="217"/>
      <c r="D61" s="217"/>
      <c r="E61" s="217" t="s">
        <v>185</v>
      </c>
      <c r="G61" s="217"/>
      <c r="H61" s="217"/>
      <c r="J61" s="217">
        <f t="shared" si="1"/>
        <v>168</v>
      </c>
      <c r="K61" s="217">
        <v>2</v>
      </c>
      <c r="L61" s="217"/>
      <c r="M61" s="217">
        <f t="shared" si="2"/>
        <v>168</v>
      </c>
      <c r="N61" s="217">
        <v>2</v>
      </c>
      <c r="O61" s="217"/>
      <c r="P61" s="217">
        <v>73</v>
      </c>
      <c r="Q61" s="217">
        <v>36</v>
      </c>
      <c r="R61" s="217"/>
      <c r="S61" s="217">
        <v>73</v>
      </c>
      <c r="T61" s="217">
        <v>31</v>
      </c>
      <c r="U61" s="217"/>
      <c r="V61" s="217">
        <v>73</v>
      </c>
      <c r="W61" s="217">
        <v>14</v>
      </c>
      <c r="X61" s="217"/>
      <c r="Y61" s="217">
        <f t="shared" si="6"/>
        <v>73</v>
      </c>
      <c r="Z61" s="217">
        <v>22</v>
      </c>
      <c r="AA61" s="217"/>
      <c r="AF61" s="207" t="s">
        <v>251</v>
      </c>
      <c r="AG61" s="207" t="str">
        <f t="shared" si="0"/>
        <v>ManJeugd73</v>
      </c>
      <c r="AH61" s="217">
        <f t="shared" si="8"/>
        <v>73</v>
      </c>
      <c r="AI61" s="217">
        <v>7</v>
      </c>
      <c r="AM61" s="214" t="s">
        <v>477</v>
      </c>
      <c r="AN61" s="215" t="s">
        <v>148</v>
      </c>
      <c r="AO61" s="215" t="s">
        <v>15</v>
      </c>
      <c r="AP61" s="215" t="s">
        <v>422</v>
      </c>
      <c r="AQ61" s="215" t="s">
        <v>463</v>
      </c>
      <c r="AR61" s="215" t="s">
        <v>464</v>
      </c>
    </row>
    <row r="62" spans="1:44" ht="15.75" x14ac:dyDescent="0.25">
      <c r="A62" s="217"/>
      <c r="B62" s="217"/>
      <c r="D62" s="217"/>
      <c r="E62" s="217" t="s">
        <v>185</v>
      </c>
      <c r="G62" s="217"/>
      <c r="H62" s="217"/>
      <c r="J62" s="217">
        <f t="shared" si="1"/>
        <v>169</v>
      </c>
      <c r="K62" s="217">
        <v>2</v>
      </c>
      <c r="L62" s="217"/>
      <c r="M62" s="217">
        <f t="shared" si="2"/>
        <v>169</v>
      </c>
      <c r="N62" s="217">
        <v>2</v>
      </c>
      <c r="O62" s="217"/>
      <c r="P62" s="217">
        <v>74</v>
      </c>
      <c r="Q62" s="217">
        <v>36</v>
      </c>
      <c r="R62" s="217"/>
      <c r="S62" s="217">
        <v>74</v>
      </c>
      <c r="T62" s="217">
        <v>31</v>
      </c>
      <c r="U62" s="217"/>
      <c r="V62" s="217">
        <v>74</v>
      </c>
      <c r="W62" s="217">
        <v>14</v>
      </c>
      <c r="X62" s="217"/>
      <c r="Y62" s="217">
        <f t="shared" si="6"/>
        <v>74</v>
      </c>
      <c r="Z62" s="217">
        <v>22</v>
      </c>
      <c r="AA62" s="217"/>
      <c r="AF62" s="207" t="s">
        <v>251</v>
      </c>
      <c r="AG62" s="207" t="str">
        <f t="shared" si="0"/>
        <v>ManJeugd74</v>
      </c>
      <c r="AH62" s="217">
        <f t="shared" si="8"/>
        <v>74</v>
      </c>
      <c r="AI62" s="217">
        <v>7</v>
      </c>
      <c r="AM62" s="214" t="s">
        <v>477</v>
      </c>
      <c r="AN62" s="215" t="s">
        <v>148</v>
      </c>
      <c r="AO62" s="215" t="s">
        <v>15</v>
      </c>
      <c r="AP62" s="215" t="s">
        <v>422</v>
      </c>
      <c r="AQ62" s="215" t="s">
        <v>463</v>
      </c>
      <c r="AR62" s="215" t="s">
        <v>464</v>
      </c>
    </row>
    <row r="63" spans="1:44" ht="15.75" x14ac:dyDescent="0.25">
      <c r="A63" s="217"/>
      <c r="B63" s="217"/>
      <c r="D63" s="217"/>
      <c r="E63" s="217" t="s">
        <v>185</v>
      </c>
      <c r="G63" s="217"/>
      <c r="H63" s="217"/>
      <c r="J63" s="217">
        <f t="shared" si="1"/>
        <v>170</v>
      </c>
      <c r="K63" s="217">
        <v>3</v>
      </c>
      <c r="L63" s="217"/>
      <c r="M63" s="217">
        <f t="shared" si="2"/>
        <v>170</v>
      </c>
      <c r="N63" s="217">
        <v>3</v>
      </c>
      <c r="O63" s="217"/>
      <c r="P63" s="217">
        <v>75</v>
      </c>
      <c r="Q63" s="217">
        <v>37</v>
      </c>
      <c r="R63" s="217"/>
      <c r="S63" s="217">
        <v>75</v>
      </c>
      <c r="T63" s="217">
        <v>31</v>
      </c>
      <c r="U63" s="217"/>
      <c r="V63" s="217">
        <f t="shared" ref="V63:V126" si="9">V62+1</f>
        <v>75</v>
      </c>
      <c r="W63" s="217">
        <v>14</v>
      </c>
      <c r="X63" s="217"/>
      <c r="Y63" s="217">
        <f t="shared" si="6"/>
        <v>75</v>
      </c>
      <c r="Z63" s="217">
        <v>23</v>
      </c>
      <c r="AA63" s="217"/>
      <c r="AF63" s="207" t="s">
        <v>251</v>
      </c>
      <c r="AG63" s="207" t="str">
        <f t="shared" si="0"/>
        <v>ManJeugd75</v>
      </c>
      <c r="AH63" s="217">
        <f t="shared" si="8"/>
        <v>75</v>
      </c>
      <c r="AI63" s="217">
        <v>7</v>
      </c>
      <c r="AM63" s="214" t="s">
        <v>477</v>
      </c>
      <c r="AN63" s="215" t="s">
        <v>148</v>
      </c>
      <c r="AO63" s="215" t="s">
        <v>15</v>
      </c>
      <c r="AP63" s="215" t="s">
        <v>422</v>
      </c>
      <c r="AQ63" s="215" t="s">
        <v>463</v>
      </c>
      <c r="AR63" s="215" t="s">
        <v>464</v>
      </c>
    </row>
    <row r="64" spans="1:44" ht="15.75" x14ac:dyDescent="0.25">
      <c r="A64" s="217"/>
      <c r="B64" s="217"/>
      <c r="D64" s="217"/>
      <c r="E64" s="217" t="s">
        <v>185</v>
      </c>
      <c r="G64" s="217"/>
      <c r="H64" s="217"/>
      <c r="J64" s="217">
        <f t="shared" si="1"/>
        <v>171</v>
      </c>
      <c r="K64" s="217">
        <v>3</v>
      </c>
      <c r="L64" s="217"/>
      <c r="M64" s="217">
        <f t="shared" si="2"/>
        <v>171</v>
      </c>
      <c r="N64" s="217">
        <v>3</v>
      </c>
      <c r="O64" s="217"/>
      <c r="P64" s="217">
        <v>76</v>
      </c>
      <c r="Q64" s="217">
        <v>37</v>
      </c>
      <c r="R64" s="217"/>
      <c r="S64" s="217">
        <v>76</v>
      </c>
      <c r="T64" s="217">
        <v>31</v>
      </c>
      <c r="U64" s="217"/>
      <c r="V64" s="217">
        <f t="shared" si="9"/>
        <v>76</v>
      </c>
      <c r="W64" s="217">
        <v>14</v>
      </c>
      <c r="X64" s="217"/>
      <c r="Y64" s="217">
        <f t="shared" si="6"/>
        <v>76</v>
      </c>
      <c r="Z64" s="217">
        <v>23</v>
      </c>
      <c r="AA64" s="217"/>
      <c r="AF64" s="207" t="s">
        <v>251</v>
      </c>
      <c r="AG64" s="207" t="str">
        <f t="shared" si="0"/>
        <v>ManJeugd76</v>
      </c>
      <c r="AH64" s="217">
        <f t="shared" si="8"/>
        <v>76</v>
      </c>
      <c r="AI64" s="217">
        <v>7</v>
      </c>
      <c r="AM64" s="214" t="s">
        <v>477</v>
      </c>
      <c r="AN64" s="215" t="s">
        <v>148</v>
      </c>
      <c r="AO64" s="215" t="s">
        <v>15</v>
      </c>
      <c r="AP64" s="215" t="s">
        <v>422</v>
      </c>
      <c r="AQ64" s="215" t="s">
        <v>463</v>
      </c>
      <c r="AR64" s="215" t="s">
        <v>464</v>
      </c>
    </row>
    <row r="65" spans="1:44" ht="15.75" x14ac:dyDescent="0.25">
      <c r="A65" s="217"/>
      <c r="B65" s="217"/>
      <c r="D65" s="217"/>
      <c r="E65" s="217" t="s">
        <v>185</v>
      </c>
      <c r="G65" s="217"/>
      <c r="H65" s="217"/>
      <c r="J65" s="217">
        <f t="shared" si="1"/>
        <v>172</v>
      </c>
      <c r="K65" s="217">
        <v>3</v>
      </c>
      <c r="L65" s="217"/>
      <c r="M65" s="217">
        <f t="shared" si="2"/>
        <v>172</v>
      </c>
      <c r="N65" s="217">
        <v>3</v>
      </c>
      <c r="O65" s="217"/>
      <c r="P65" s="217">
        <v>77</v>
      </c>
      <c r="Q65" s="217">
        <v>37</v>
      </c>
      <c r="R65" s="217"/>
      <c r="S65" s="217">
        <v>77</v>
      </c>
      <c r="T65" s="217">
        <v>31</v>
      </c>
      <c r="U65" s="217"/>
      <c r="V65" s="217">
        <f t="shared" si="9"/>
        <v>77</v>
      </c>
      <c r="W65" s="217">
        <v>14</v>
      </c>
      <c r="X65" s="217"/>
      <c r="Y65" s="217">
        <f t="shared" si="6"/>
        <v>77</v>
      </c>
      <c r="Z65" s="217">
        <v>23</v>
      </c>
      <c r="AA65" s="217"/>
      <c r="AF65" s="207" t="s">
        <v>251</v>
      </c>
      <c r="AG65" s="207" t="str">
        <f t="shared" si="0"/>
        <v>ManJeugd77</v>
      </c>
      <c r="AH65" s="217">
        <f t="shared" si="8"/>
        <v>77</v>
      </c>
      <c r="AI65" s="217">
        <v>7</v>
      </c>
      <c r="AM65" s="214" t="s">
        <v>477</v>
      </c>
      <c r="AN65" s="215" t="s">
        <v>148</v>
      </c>
      <c r="AO65" s="215" t="s">
        <v>15</v>
      </c>
      <c r="AP65" s="215" t="s">
        <v>422</v>
      </c>
      <c r="AQ65" s="215" t="s">
        <v>463</v>
      </c>
      <c r="AR65" s="215" t="s">
        <v>464</v>
      </c>
    </row>
    <row r="66" spans="1:44" ht="15.75" x14ac:dyDescent="0.25">
      <c r="A66" s="217"/>
      <c r="B66" s="217"/>
      <c r="D66" s="217"/>
      <c r="E66" s="217" t="s">
        <v>185</v>
      </c>
      <c r="G66" s="217"/>
      <c r="H66" s="217"/>
      <c r="J66" s="217">
        <f t="shared" si="1"/>
        <v>173</v>
      </c>
      <c r="K66" s="217">
        <v>3</v>
      </c>
      <c r="L66" s="217"/>
      <c r="M66" s="217">
        <f t="shared" si="2"/>
        <v>173</v>
      </c>
      <c r="N66" s="217">
        <v>3</v>
      </c>
      <c r="O66" s="217"/>
      <c r="P66" s="217">
        <v>78</v>
      </c>
      <c r="Q66" s="217">
        <v>37</v>
      </c>
      <c r="R66" s="217"/>
      <c r="S66" s="217">
        <v>78</v>
      </c>
      <c r="T66" s="217">
        <v>31</v>
      </c>
      <c r="U66" s="217"/>
      <c r="V66" s="217">
        <f t="shared" si="9"/>
        <v>78</v>
      </c>
      <c r="W66" s="217">
        <v>15</v>
      </c>
      <c r="X66" s="217"/>
      <c r="Y66" s="217">
        <f t="shared" si="6"/>
        <v>78</v>
      </c>
      <c r="Z66" s="217">
        <v>23</v>
      </c>
      <c r="AA66" s="217"/>
      <c r="AF66" s="207" t="s">
        <v>251</v>
      </c>
      <c r="AG66" s="207" t="str">
        <f t="shared" si="0"/>
        <v>ManJeugd78</v>
      </c>
      <c r="AH66" s="217">
        <f t="shared" si="8"/>
        <v>78</v>
      </c>
      <c r="AI66" s="217">
        <v>7</v>
      </c>
      <c r="AM66" s="214" t="s">
        <v>477</v>
      </c>
      <c r="AN66" s="215" t="s">
        <v>148</v>
      </c>
      <c r="AO66" s="215" t="s">
        <v>15</v>
      </c>
      <c r="AP66" s="215" t="s">
        <v>422</v>
      </c>
      <c r="AQ66" s="215" t="s">
        <v>463</v>
      </c>
      <c r="AR66" s="215" t="s">
        <v>464</v>
      </c>
    </row>
    <row r="67" spans="1:44" ht="15.75" x14ac:dyDescent="0.25">
      <c r="A67" s="217"/>
      <c r="B67" s="217"/>
      <c r="D67" s="217"/>
      <c r="E67" s="217" t="s">
        <v>185</v>
      </c>
      <c r="G67" s="217"/>
      <c r="H67" s="217"/>
      <c r="J67" s="217">
        <f t="shared" si="1"/>
        <v>174</v>
      </c>
      <c r="K67" s="217">
        <v>3</v>
      </c>
      <c r="L67" s="217"/>
      <c r="M67" s="217">
        <f t="shared" si="2"/>
        <v>174</v>
      </c>
      <c r="N67" s="217">
        <v>3</v>
      </c>
      <c r="O67" s="217"/>
      <c r="P67" s="217">
        <v>79</v>
      </c>
      <c r="Q67" s="217">
        <v>37</v>
      </c>
      <c r="R67" s="217"/>
      <c r="S67" s="217">
        <v>79</v>
      </c>
      <c r="T67" s="217">
        <v>31</v>
      </c>
      <c r="U67" s="217"/>
      <c r="V67" s="217">
        <f t="shared" si="9"/>
        <v>79</v>
      </c>
      <c r="W67" s="217">
        <v>15</v>
      </c>
      <c r="X67" s="217"/>
      <c r="Y67" s="217">
        <f t="shared" si="6"/>
        <v>79</v>
      </c>
      <c r="Z67" s="217">
        <v>23</v>
      </c>
      <c r="AA67" s="217"/>
      <c r="AF67" s="207" t="s">
        <v>251</v>
      </c>
      <c r="AG67" s="207" t="str">
        <f t="shared" ref="AG67:AG130" si="10">CONCATENATE($AF67,$AH67)</f>
        <v>ManJeugd79</v>
      </c>
      <c r="AH67" s="217">
        <f t="shared" si="8"/>
        <v>79</v>
      </c>
      <c r="AI67" s="217">
        <v>7</v>
      </c>
      <c r="AM67" s="214" t="s">
        <v>477</v>
      </c>
      <c r="AN67" s="215" t="s">
        <v>148</v>
      </c>
      <c r="AO67" s="215" t="s">
        <v>15</v>
      </c>
      <c r="AP67" s="215" t="s">
        <v>435</v>
      </c>
      <c r="AQ67" s="215" t="s">
        <v>463</v>
      </c>
      <c r="AR67" s="215" t="s">
        <v>464</v>
      </c>
    </row>
    <row r="68" spans="1:44" ht="15.75" x14ac:dyDescent="0.25">
      <c r="A68" s="217"/>
      <c r="B68" s="217"/>
      <c r="D68" s="217"/>
      <c r="E68" s="217" t="s">
        <v>185</v>
      </c>
      <c r="G68" s="217"/>
      <c r="H68" s="217"/>
      <c r="J68" s="217">
        <f t="shared" si="1"/>
        <v>175</v>
      </c>
      <c r="K68" s="217">
        <v>3</v>
      </c>
      <c r="L68" s="217"/>
      <c r="M68" s="217">
        <f t="shared" si="2"/>
        <v>175</v>
      </c>
      <c r="N68" s="217">
        <v>3</v>
      </c>
      <c r="O68" s="217"/>
      <c r="P68" s="217">
        <v>80</v>
      </c>
      <c r="Q68" s="217">
        <v>37</v>
      </c>
      <c r="R68" s="217"/>
      <c r="S68" s="217">
        <v>80</v>
      </c>
      <c r="T68" s="217">
        <v>31</v>
      </c>
      <c r="U68" s="217"/>
      <c r="V68" s="217">
        <f t="shared" si="9"/>
        <v>80</v>
      </c>
      <c r="W68" s="217">
        <v>15</v>
      </c>
      <c r="X68" s="217"/>
      <c r="Y68" s="217">
        <f t="shared" si="6"/>
        <v>80</v>
      </c>
      <c r="Z68" s="217">
        <v>23</v>
      </c>
      <c r="AA68" s="217"/>
      <c r="AF68" s="207" t="s">
        <v>251</v>
      </c>
      <c r="AG68" s="207" t="str">
        <f t="shared" si="10"/>
        <v>ManJeugd80</v>
      </c>
      <c r="AH68" s="217">
        <f t="shared" si="8"/>
        <v>80</v>
      </c>
      <c r="AI68" s="217">
        <v>7</v>
      </c>
      <c r="AM68" s="214" t="s">
        <v>477</v>
      </c>
      <c r="AN68" s="215" t="s">
        <v>148</v>
      </c>
      <c r="AO68" s="215" t="s">
        <v>15</v>
      </c>
      <c r="AP68" s="215" t="s">
        <v>435</v>
      </c>
      <c r="AQ68" s="215" t="s">
        <v>463</v>
      </c>
      <c r="AR68" s="215" t="s">
        <v>464</v>
      </c>
    </row>
    <row r="69" spans="1:44" ht="15.75" x14ac:dyDescent="0.25">
      <c r="A69" s="217"/>
      <c r="B69" s="217"/>
      <c r="D69" s="217"/>
      <c r="E69" s="217" t="s">
        <v>185</v>
      </c>
      <c r="G69" s="217"/>
      <c r="H69" s="217"/>
      <c r="J69" s="217">
        <f t="shared" ref="J69:J98" si="11">J68+1</f>
        <v>176</v>
      </c>
      <c r="K69" s="217">
        <v>3</v>
      </c>
      <c r="L69" s="217"/>
      <c r="M69" s="217">
        <f t="shared" ref="M69:M98" si="12">M68+1</f>
        <v>176</v>
      </c>
      <c r="N69" s="217">
        <v>3</v>
      </c>
      <c r="O69" s="217"/>
      <c r="P69" s="217">
        <f>P68+1</f>
        <v>81</v>
      </c>
      <c r="Q69" s="217">
        <v>37</v>
      </c>
      <c r="R69" s="217"/>
      <c r="S69" s="217">
        <f>S68+1</f>
        <v>81</v>
      </c>
      <c r="T69" s="217">
        <v>31</v>
      </c>
      <c r="U69" s="217"/>
      <c r="V69" s="217">
        <f t="shared" si="9"/>
        <v>81</v>
      </c>
      <c r="W69" s="217">
        <v>15</v>
      </c>
      <c r="X69" s="217"/>
      <c r="Y69" s="217">
        <f t="shared" si="6"/>
        <v>81</v>
      </c>
      <c r="Z69" s="217">
        <v>23</v>
      </c>
      <c r="AA69" s="217"/>
      <c r="AF69" s="207" t="s">
        <v>251</v>
      </c>
      <c r="AG69" s="207" t="str">
        <f t="shared" si="10"/>
        <v>ManJeugd81</v>
      </c>
      <c r="AH69" s="217">
        <f t="shared" si="8"/>
        <v>81</v>
      </c>
      <c r="AI69" s="217">
        <v>7</v>
      </c>
      <c r="AM69" s="214" t="s">
        <v>477</v>
      </c>
      <c r="AN69" s="215" t="s">
        <v>148</v>
      </c>
      <c r="AO69" s="215" t="s">
        <v>15</v>
      </c>
      <c r="AP69" s="215" t="s">
        <v>435</v>
      </c>
      <c r="AQ69" s="215" t="s">
        <v>463</v>
      </c>
      <c r="AR69" s="215" t="s">
        <v>464</v>
      </c>
    </row>
    <row r="70" spans="1:44" ht="15.75" x14ac:dyDescent="0.25">
      <c r="A70" s="217"/>
      <c r="B70" s="217"/>
      <c r="D70" s="217"/>
      <c r="E70" s="217" t="s">
        <v>185</v>
      </c>
      <c r="G70" s="217"/>
      <c r="H70" s="217"/>
      <c r="J70" s="217">
        <f t="shared" si="11"/>
        <v>177</v>
      </c>
      <c r="K70" s="217">
        <v>3</v>
      </c>
      <c r="L70" s="217"/>
      <c r="M70" s="217">
        <f t="shared" si="12"/>
        <v>177</v>
      </c>
      <c r="N70" s="217">
        <v>3</v>
      </c>
      <c r="O70" s="217"/>
      <c r="P70" s="217">
        <f t="shared" ref="P70:P77" si="13">P69+1</f>
        <v>82</v>
      </c>
      <c r="Q70" s="217">
        <v>37</v>
      </c>
      <c r="R70" s="217"/>
      <c r="S70" s="217">
        <f t="shared" ref="S70:S77" si="14">S69+1</f>
        <v>82</v>
      </c>
      <c r="T70" s="217">
        <v>31</v>
      </c>
      <c r="U70" s="217"/>
      <c r="V70" s="217">
        <f t="shared" si="9"/>
        <v>82</v>
      </c>
      <c r="W70" s="217">
        <v>15</v>
      </c>
      <c r="X70" s="217"/>
      <c r="Y70" s="217">
        <f t="shared" si="6"/>
        <v>82</v>
      </c>
      <c r="Z70" s="217">
        <v>23</v>
      </c>
      <c r="AA70" s="217"/>
      <c r="AF70" s="207" t="s">
        <v>251</v>
      </c>
      <c r="AG70" s="207" t="str">
        <f t="shared" si="10"/>
        <v>ManJeugd82</v>
      </c>
      <c r="AH70" s="217">
        <f t="shared" si="8"/>
        <v>82</v>
      </c>
      <c r="AI70" s="217">
        <v>7</v>
      </c>
      <c r="AM70" s="214" t="s">
        <v>477</v>
      </c>
      <c r="AN70" s="215" t="s">
        <v>148</v>
      </c>
      <c r="AO70" s="215" t="s">
        <v>15</v>
      </c>
      <c r="AP70" s="215" t="s">
        <v>435</v>
      </c>
      <c r="AQ70" s="215" t="s">
        <v>463</v>
      </c>
      <c r="AR70" s="215" t="s">
        <v>464</v>
      </c>
    </row>
    <row r="71" spans="1:44" ht="15.75" x14ac:dyDescent="0.25">
      <c r="A71" s="217"/>
      <c r="B71" s="217"/>
      <c r="D71" s="217"/>
      <c r="E71" s="217" t="s">
        <v>185</v>
      </c>
      <c r="G71" s="217"/>
      <c r="H71" s="217"/>
      <c r="J71" s="217">
        <f t="shared" si="11"/>
        <v>178</v>
      </c>
      <c r="K71" s="217">
        <v>3</v>
      </c>
      <c r="L71" s="217"/>
      <c r="M71" s="217">
        <f t="shared" si="12"/>
        <v>178</v>
      </c>
      <c r="N71" s="217">
        <v>3</v>
      </c>
      <c r="O71" s="217"/>
      <c r="P71" s="217">
        <f t="shared" si="13"/>
        <v>83</v>
      </c>
      <c r="Q71" s="217">
        <v>37</v>
      </c>
      <c r="R71" s="217"/>
      <c r="S71" s="217">
        <f t="shared" si="14"/>
        <v>83</v>
      </c>
      <c r="T71" s="217">
        <v>31</v>
      </c>
      <c r="U71" s="217"/>
      <c r="V71" s="217">
        <f t="shared" si="9"/>
        <v>83</v>
      </c>
      <c r="W71" s="217">
        <v>15</v>
      </c>
      <c r="X71" s="217"/>
      <c r="Y71" s="217">
        <f t="shared" si="6"/>
        <v>83</v>
      </c>
      <c r="Z71" s="217">
        <v>23</v>
      </c>
      <c r="AA71" s="217"/>
      <c r="AF71" s="207" t="s">
        <v>251</v>
      </c>
      <c r="AG71" s="207" t="str">
        <f t="shared" si="10"/>
        <v>ManJeugd83</v>
      </c>
      <c r="AH71" s="217">
        <f t="shared" si="8"/>
        <v>83</v>
      </c>
      <c r="AI71" s="217">
        <v>7</v>
      </c>
      <c r="AM71" s="214" t="s">
        <v>477</v>
      </c>
      <c r="AN71" s="215" t="s">
        <v>148</v>
      </c>
      <c r="AO71" s="215" t="s">
        <v>15</v>
      </c>
      <c r="AP71" s="215" t="s">
        <v>435</v>
      </c>
      <c r="AQ71" s="215" t="s">
        <v>463</v>
      </c>
      <c r="AR71" s="215" t="s">
        <v>464</v>
      </c>
    </row>
    <row r="72" spans="1:44" ht="15.75" x14ac:dyDescent="0.25">
      <c r="A72" s="217"/>
      <c r="B72" s="217"/>
      <c r="D72" s="217"/>
      <c r="E72" s="217" t="s">
        <v>185</v>
      </c>
      <c r="G72" s="217"/>
      <c r="H72" s="217"/>
      <c r="J72" s="217">
        <f t="shared" si="11"/>
        <v>179</v>
      </c>
      <c r="K72" s="217">
        <v>3</v>
      </c>
      <c r="L72" s="217"/>
      <c r="M72" s="217">
        <f t="shared" si="12"/>
        <v>179</v>
      </c>
      <c r="N72" s="217">
        <v>3</v>
      </c>
      <c r="O72" s="217"/>
      <c r="P72" s="217">
        <f t="shared" si="13"/>
        <v>84</v>
      </c>
      <c r="Q72" s="217">
        <v>37</v>
      </c>
      <c r="R72" s="217"/>
      <c r="S72" s="217">
        <f t="shared" si="14"/>
        <v>84</v>
      </c>
      <c r="T72" s="217">
        <v>31</v>
      </c>
      <c r="U72" s="217"/>
      <c r="V72" s="217">
        <f t="shared" si="9"/>
        <v>84</v>
      </c>
      <c r="W72" s="217">
        <v>15</v>
      </c>
      <c r="X72" s="217"/>
      <c r="Y72" s="217">
        <f t="shared" si="6"/>
        <v>84</v>
      </c>
      <c r="Z72" s="217">
        <v>23</v>
      </c>
      <c r="AA72" s="217"/>
      <c r="AF72" s="207" t="s">
        <v>251</v>
      </c>
      <c r="AG72" s="207" t="str">
        <f t="shared" si="10"/>
        <v>ManJeugd84</v>
      </c>
      <c r="AH72" s="217">
        <f t="shared" si="8"/>
        <v>84</v>
      </c>
      <c r="AI72" s="217">
        <v>7</v>
      </c>
      <c r="AM72" s="214" t="s">
        <v>477</v>
      </c>
      <c r="AN72" s="215" t="s">
        <v>148</v>
      </c>
      <c r="AO72" s="215" t="s">
        <v>15</v>
      </c>
      <c r="AP72" s="215" t="s">
        <v>435</v>
      </c>
      <c r="AQ72" s="215" t="s">
        <v>463</v>
      </c>
      <c r="AR72" s="215" t="s">
        <v>464</v>
      </c>
    </row>
    <row r="73" spans="1:44" ht="15.75" x14ac:dyDescent="0.25">
      <c r="A73" s="217"/>
      <c r="B73" s="217"/>
      <c r="D73" s="217"/>
      <c r="E73" s="217" t="s">
        <v>185</v>
      </c>
      <c r="G73" s="217"/>
      <c r="H73" s="217"/>
      <c r="J73" s="217">
        <f t="shared" si="11"/>
        <v>180</v>
      </c>
      <c r="K73" s="217">
        <v>3</v>
      </c>
      <c r="L73" s="217"/>
      <c r="M73" s="217">
        <f t="shared" si="12"/>
        <v>180</v>
      </c>
      <c r="N73" s="217">
        <v>3</v>
      </c>
      <c r="O73" s="217"/>
      <c r="P73" s="217">
        <f t="shared" si="13"/>
        <v>85</v>
      </c>
      <c r="Q73" s="217">
        <v>37</v>
      </c>
      <c r="R73" s="217"/>
      <c r="S73" s="217">
        <f t="shared" si="14"/>
        <v>85</v>
      </c>
      <c r="T73" s="217">
        <v>31</v>
      </c>
      <c r="U73" s="217"/>
      <c r="V73" s="217">
        <f t="shared" si="9"/>
        <v>85</v>
      </c>
      <c r="W73" s="217">
        <v>16</v>
      </c>
      <c r="X73" s="217"/>
      <c r="Y73" s="217">
        <f t="shared" si="6"/>
        <v>85</v>
      </c>
      <c r="Z73" s="217">
        <v>23</v>
      </c>
      <c r="AA73" s="217"/>
      <c r="AF73" s="207" t="s">
        <v>251</v>
      </c>
      <c r="AG73" s="207" t="str">
        <f t="shared" si="10"/>
        <v>ManJeugd85</v>
      </c>
      <c r="AH73" s="217">
        <f t="shared" si="8"/>
        <v>85</v>
      </c>
      <c r="AI73" s="217">
        <v>7</v>
      </c>
      <c r="AM73" s="214" t="s">
        <v>497</v>
      </c>
      <c r="AN73" s="215" t="s">
        <v>421</v>
      </c>
      <c r="AO73" s="215" t="s">
        <v>15</v>
      </c>
      <c r="AP73" s="215" t="s">
        <v>422</v>
      </c>
      <c r="AQ73" s="215" t="s">
        <v>423</v>
      </c>
      <c r="AR73" s="215" t="s">
        <v>424</v>
      </c>
    </row>
    <row r="74" spans="1:44" ht="15.75" x14ac:dyDescent="0.25">
      <c r="A74" s="217"/>
      <c r="B74" s="217"/>
      <c r="D74" s="217"/>
      <c r="E74" s="217" t="s">
        <v>185</v>
      </c>
      <c r="G74" s="217"/>
      <c r="H74" s="217"/>
      <c r="J74" s="217">
        <f t="shared" si="11"/>
        <v>181</v>
      </c>
      <c r="K74" s="217">
        <v>3</v>
      </c>
      <c r="L74" s="217"/>
      <c r="M74" s="217">
        <f t="shared" si="12"/>
        <v>181</v>
      </c>
      <c r="N74" s="217">
        <v>3</v>
      </c>
      <c r="O74" s="217"/>
      <c r="P74" s="217">
        <f t="shared" si="13"/>
        <v>86</v>
      </c>
      <c r="Q74" s="217">
        <v>37</v>
      </c>
      <c r="R74" s="217"/>
      <c r="S74" s="217">
        <f t="shared" si="14"/>
        <v>86</v>
      </c>
      <c r="T74" s="217">
        <v>31</v>
      </c>
      <c r="U74" s="217"/>
      <c r="V74" s="217">
        <f t="shared" si="9"/>
        <v>86</v>
      </c>
      <c r="W74" s="217">
        <v>16</v>
      </c>
      <c r="X74" s="217"/>
      <c r="Y74" s="217">
        <f t="shared" si="6"/>
        <v>86</v>
      </c>
      <c r="Z74" s="217">
        <v>23</v>
      </c>
      <c r="AA74" s="217"/>
      <c r="AF74" s="207" t="s">
        <v>251</v>
      </c>
      <c r="AG74" s="207" t="str">
        <f t="shared" si="10"/>
        <v>ManJeugd86</v>
      </c>
      <c r="AH74" s="217">
        <f t="shared" si="8"/>
        <v>86</v>
      </c>
      <c r="AI74" s="217">
        <v>7</v>
      </c>
      <c r="AM74" s="214" t="s">
        <v>497</v>
      </c>
      <c r="AN74" s="215" t="s">
        <v>421</v>
      </c>
      <c r="AO74" s="215" t="s">
        <v>15</v>
      </c>
      <c r="AP74" s="215" t="s">
        <v>422</v>
      </c>
      <c r="AQ74" s="215" t="s">
        <v>423</v>
      </c>
      <c r="AR74" s="215" t="s">
        <v>424</v>
      </c>
    </row>
    <row r="75" spans="1:44" ht="15.75" x14ac:dyDescent="0.25">
      <c r="A75" s="217"/>
      <c r="B75" s="217"/>
      <c r="D75" s="217"/>
      <c r="E75" s="217" t="s">
        <v>185</v>
      </c>
      <c r="G75" s="217"/>
      <c r="H75" s="217"/>
      <c r="J75" s="217">
        <f t="shared" si="11"/>
        <v>182</v>
      </c>
      <c r="K75" s="217">
        <v>3</v>
      </c>
      <c r="L75" s="217"/>
      <c r="M75" s="217">
        <f t="shared" si="12"/>
        <v>182</v>
      </c>
      <c r="N75" s="217">
        <v>3</v>
      </c>
      <c r="O75" s="217"/>
      <c r="P75" s="217">
        <f t="shared" si="13"/>
        <v>87</v>
      </c>
      <c r="Q75" s="217">
        <v>37</v>
      </c>
      <c r="R75" s="217"/>
      <c r="S75" s="217">
        <f t="shared" si="14"/>
        <v>87</v>
      </c>
      <c r="T75" s="217">
        <v>31</v>
      </c>
      <c r="U75" s="217"/>
      <c r="V75" s="217">
        <f t="shared" si="9"/>
        <v>87</v>
      </c>
      <c r="W75" s="217">
        <v>16</v>
      </c>
      <c r="X75" s="217"/>
      <c r="Y75" s="217">
        <f t="shared" si="6"/>
        <v>87</v>
      </c>
      <c r="Z75" s="217">
        <v>23</v>
      </c>
      <c r="AA75" s="217"/>
      <c r="AF75" s="207" t="s">
        <v>251</v>
      </c>
      <c r="AG75" s="207" t="str">
        <f t="shared" si="10"/>
        <v>ManJeugd87</v>
      </c>
      <c r="AH75" s="217">
        <f t="shared" si="8"/>
        <v>87</v>
      </c>
      <c r="AI75" s="217">
        <v>7</v>
      </c>
      <c r="AM75" s="214" t="s">
        <v>497</v>
      </c>
      <c r="AN75" s="215" t="s">
        <v>421</v>
      </c>
      <c r="AO75" s="215" t="s">
        <v>15</v>
      </c>
      <c r="AP75" s="215" t="s">
        <v>422</v>
      </c>
      <c r="AQ75" s="215" t="s">
        <v>423</v>
      </c>
      <c r="AR75" s="215" t="s">
        <v>424</v>
      </c>
    </row>
    <row r="76" spans="1:44" ht="15.75" x14ac:dyDescent="0.25">
      <c r="A76" s="217"/>
      <c r="B76" s="217"/>
      <c r="D76" s="217"/>
      <c r="E76" s="217" t="s">
        <v>185</v>
      </c>
      <c r="G76" s="217"/>
      <c r="H76" s="217"/>
      <c r="J76" s="217">
        <f t="shared" si="11"/>
        <v>183</v>
      </c>
      <c r="K76" s="217">
        <v>3</v>
      </c>
      <c r="L76" s="217"/>
      <c r="M76" s="217">
        <f t="shared" si="12"/>
        <v>183</v>
      </c>
      <c r="N76" s="217">
        <v>3</v>
      </c>
      <c r="O76" s="217"/>
      <c r="P76" s="217">
        <f t="shared" si="13"/>
        <v>88</v>
      </c>
      <c r="Q76" s="217">
        <v>37</v>
      </c>
      <c r="R76" s="217"/>
      <c r="S76" s="217">
        <f t="shared" si="14"/>
        <v>88</v>
      </c>
      <c r="T76" s="217">
        <v>31</v>
      </c>
      <c r="U76" s="217"/>
      <c r="V76" s="217">
        <f t="shared" si="9"/>
        <v>88</v>
      </c>
      <c r="W76" s="217">
        <v>16</v>
      </c>
      <c r="X76" s="217"/>
      <c r="Y76" s="217">
        <f t="shared" si="6"/>
        <v>88</v>
      </c>
      <c r="Z76" s="217">
        <v>23</v>
      </c>
      <c r="AA76" s="217"/>
      <c r="AF76" s="207" t="s">
        <v>251</v>
      </c>
      <c r="AG76" s="207" t="str">
        <f t="shared" si="10"/>
        <v>ManJeugd88</v>
      </c>
      <c r="AH76" s="217">
        <f t="shared" si="8"/>
        <v>88</v>
      </c>
      <c r="AI76" s="217">
        <v>7</v>
      </c>
      <c r="AM76" s="214" t="s">
        <v>497</v>
      </c>
      <c r="AN76" s="215" t="s">
        <v>421</v>
      </c>
      <c r="AO76" s="215" t="s">
        <v>15</v>
      </c>
      <c r="AP76" s="215" t="s">
        <v>422</v>
      </c>
      <c r="AQ76" s="215" t="s">
        <v>423</v>
      </c>
      <c r="AR76" s="215" t="s">
        <v>424</v>
      </c>
    </row>
    <row r="77" spans="1:44" ht="15.75" x14ac:dyDescent="0.25">
      <c r="A77" s="217"/>
      <c r="B77" s="217"/>
      <c r="D77" s="217"/>
      <c r="E77" s="217" t="s">
        <v>185</v>
      </c>
      <c r="G77" s="217"/>
      <c r="H77" s="217"/>
      <c r="J77" s="217">
        <f t="shared" si="11"/>
        <v>184</v>
      </c>
      <c r="K77" s="217">
        <v>3</v>
      </c>
      <c r="L77" s="217"/>
      <c r="M77" s="217">
        <f t="shared" si="12"/>
        <v>184</v>
      </c>
      <c r="N77" s="217">
        <v>3</v>
      </c>
      <c r="O77" s="217"/>
      <c r="P77" s="217">
        <f t="shared" si="13"/>
        <v>89</v>
      </c>
      <c r="Q77" s="217">
        <v>37</v>
      </c>
      <c r="R77" s="217"/>
      <c r="S77" s="217">
        <f t="shared" si="14"/>
        <v>89</v>
      </c>
      <c r="T77" s="217">
        <v>31</v>
      </c>
      <c r="U77" s="217"/>
      <c r="V77" s="217">
        <f t="shared" si="9"/>
        <v>89</v>
      </c>
      <c r="W77" s="217">
        <v>16</v>
      </c>
      <c r="X77" s="217"/>
      <c r="Y77" s="217">
        <f t="shared" si="6"/>
        <v>89</v>
      </c>
      <c r="Z77" s="217">
        <v>23</v>
      </c>
      <c r="AA77" s="217"/>
      <c r="AF77" s="207" t="s">
        <v>251</v>
      </c>
      <c r="AG77" s="207" t="str">
        <f t="shared" si="10"/>
        <v>ManJeugd89</v>
      </c>
      <c r="AH77" s="217">
        <f t="shared" si="8"/>
        <v>89</v>
      </c>
      <c r="AI77" s="217">
        <v>7</v>
      </c>
      <c r="AM77" s="214" t="s">
        <v>497</v>
      </c>
      <c r="AN77" s="215" t="s">
        <v>421</v>
      </c>
      <c r="AO77" s="215" t="s">
        <v>15</v>
      </c>
      <c r="AP77" s="215" t="s">
        <v>422</v>
      </c>
      <c r="AQ77" s="215" t="s">
        <v>423</v>
      </c>
      <c r="AR77" s="215" t="s">
        <v>424</v>
      </c>
    </row>
    <row r="78" spans="1:44" ht="15.75" x14ac:dyDescent="0.25">
      <c r="A78" s="217"/>
      <c r="B78" s="217"/>
      <c r="D78" s="217"/>
      <c r="E78" s="217" t="s">
        <v>185</v>
      </c>
      <c r="G78" s="217"/>
      <c r="H78" s="217"/>
      <c r="J78" s="217">
        <f t="shared" si="11"/>
        <v>185</v>
      </c>
      <c r="K78" s="217">
        <v>3</v>
      </c>
      <c r="L78" s="217"/>
      <c r="M78" s="217">
        <f t="shared" si="12"/>
        <v>185</v>
      </c>
      <c r="N78" s="217">
        <v>3</v>
      </c>
      <c r="O78" s="217"/>
      <c r="P78" s="217">
        <v>90</v>
      </c>
      <c r="Q78" s="217">
        <v>37</v>
      </c>
      <c r="R78" s="217"/>
      <c r="S78" s="217">
        <v>90</v>
      </c>
      <c r="T78" s="217">
        <v>31</v>
      </c>
      <c r="U78" s="217"/>
      <c r="V78" s="217">
        <f t="shared" si="9"/>
        <v>90</v>
      </c>
      <c r="W78" s="217">
        <v>16</v>
      </c>
      <c r="X78" s="217"/>
      <c r="Y78" s="217">
        <f t="shared" si="6"/>
        <v>90</v>
      </c>
      <c r="Z78" s="217">
        <v>23</v>
      </c>
      <c r="AA78" s="217"/>
      <c r="AF78" s="207" t="s">
        <v>251</v>
      </c>
      <c r="AG78" s="207" t="str">
        <f t="shared" si="10"/>
        <v>ManJeugd90</v>
      </c>
      <c r="AH78" s="217">
        <f t="shared" si="8"/>
        <v>90</v>
      </c>
      <c r="AI78" s="217">
        <v>7</v>
      </c>
      <c r="AM78" s="214" t="s">
        <v>497</v>
      </c>
      <c r="AN78" s="215" t="s">
        <v>421</v>
      </c>
      <c r="AO78" s="215" t="s">
        <v>15</v>
      </c>
      <c r="AP78" s="215" t="s">
        <v>422</v>
      </c>
      <c r="AQ78" s="215" t="s">
        <v>423</v>
      </c>
      <c r="AR78" s="215" t="s">
        <v>424</v>
      </c>
    </row>
    <row r="79" spans="1:44" ht="15.75" x14ac:dyDescent="0.25">
      <c r="A79" s="217"/>
      <c r="B79" s="217"/>
      <c r="D79" s="217"/>
      <c r="E79" s="217" t="s">
        <v>185</v>
      </c>
      <c r="G79" s="217"/>
      <c r="H79" s="217"/>
      <c r="J79" s="217">
        <f t="shared" si="11"/>
        <v>186</v>
      </c>
      <c r="K79" s="217">
        <v>3</v>
      </c>
      <c r="L79" s="217"/>
      <c r="M79" s="217">
        <f t="shared" si="12"/>
        <v>186</v>
      </c>
      <c r="N79" s="217">
        <v>3</v>
      </c>
      <c r="O79" s="217"/>
      <c r="P79" s="217">
        <f t="shared" ref="P79:P113" si="15">P78+1</f>
        <v>91</v>
      </c>
      <c r="Q79" s="217">
        <v>37</v>
      </c>
      <c r="R79" s="217"/>
      <c r="S79" s="217">
        <f t="shared" ref="S79:S87" si="16">S78+1</f>
        <v>91</v>
      </c>
      <c r="T79" s="217">
        <v>31</v>
      </c>
      <c r="U79" s="217"/>
      <c r="V79" s="217">
        <f t="shared" si="9"/>
        <v>91</v>
      </c>
      <c r="W79" s="217">
        <v>16</v>
      </c>
      <c r="X79" s="217"/>
      <c r="Y79" s="217">
        <f t="shared" si="6"/>
        <v>91</v>
      </c>
      <c r="Z79" s="217">
        <v>23</v>
      </c>
      <c r="AA79" s="217"/>
      <c r="AF79" s="207" t="s">
        <v>251</v>
      </c>
      <c r="AG79" s="207" t="str">
        <f t="shared" si="10"/>
        <v>ManJeugd91</v>
      </c>
      <c r="AH79" s="217">
        <f t="shared" si="8"/>
        <v>91</v>
      </c>
      <c r="AI79" s="217">
        <v>7</v>
      </c>
      <c r="AM79" s="214" t="s">
        <v>497</v>
      </c>
      <c r="AN79" s="215" t="s">
        <v>421</v>
      </c>
      <c r="AO79" s="215" t="s">
        <v>15</v>
      </c>
      <c r="AP79" s="215" t="s">
        <v>435</v>
      </c>
      <c r="AQ79" s="215" t="s">
        <v>423</v>
      </c>
      <c r="AR79" s="215" t="s">
        <v>424</v>
      </c>
    </row>
    <row r="80" spans="1:44" ht="15.75" x14ac:dyDescent="0.25">
      <c r="A80" s="217"/>
      <c r="B80" s="217"/>
      <c r="D80" s="217"/>
      <c r="E80" s="217" t="s">
        <v>185</v>
      </c>
      <c r="G80" s="217"/>
      <c r="H80" s="217"/>
      <c r="J80" s="217">
        <f t="shared" si="11"/>
        <v>187</v>
      </c>
      <c r="K80" s="217">
        <v>3</v>
      </c>
      <c r="L80" s="217"/>
      <c r="M80" s="217">
        <f t="shared" si="12"/>
        <v>187</v>
      </c>
      <c r="N80" s="217">
        <v>3</v>
      </c>
      <c r="O80" s="217"/>
      <c r="P80" s="217">
        <f t="shared" si="15"/>
        <v>92</v>
      </c>
      <c r="Q80" s="217">
        <v>37</v>
      </c>
      <c r="R80" s="217"/>
      <c r="S80" s="217">
        <f t="shared" si="16"/>
        <v>92</v>
      </c>
      <c r="T80" s="217">
        <v>31</v>
      </c>
      <c r="U80" s="217"/>
      <c r="V80" s="217">
        <f t="shared" si="9"/>
        <v>92</v>
      </c>
      <c r="W80" s="217">
        <v>16</v>
      </c>
      <c r="X80" s="217"/>
      <c r="Y80" s="217">
        <f t="shared" si="6"/>
        <v>92</v>
      </c>
      <c r="Z80" s="217">
        <v>23</v>
      </c>
      <c r="AA80" s="217"/>
      <c r="AF80" s="207" t="s">
        <v>251</v>
      </c>
      <c r="AG80" s="207" t="str">
        <f t="shared" si="10"/>
        <v>ManJeugd92</v>
      </c>
      <c r="AH80" s="217">
        <f t="shared" si="8"/>
        <v>92</v>
      </c>
      <c r="AI80" s="217">
        <v>7</v>
      </c>
      <c r="AM80" s="214" t="s">
        <v>497</v>
      </c>
      <c r="AN80" s="215" t="s">
        <v>421</v>
      </c>
      <c r="AO80" s="215" t="s">
        <v>15</v>
      </c>
      <c r="AP80" s="215" t="s">
        <v>435</v>
      </c>
      <c r="AQ80" s="215" t="s">
        <v>423</v>
      </c>
      <c r="AR80" s="215" t="s">
        <v>424</v>
      </c>
    </row>
    <row r="81" spans="1:44" ht="15.75" x14ac:dyDescent="0.25">
      <c r="A81" s="217"/>
      <c r="B81" s="217"/>
      <c r="D81" s="217"/>
      <c r="E81" s="217" t="s">
        <v>185</v>
      </c>
      <c r="G81" s="217"/>
      <c r="H81" s="217"/>
      <c r="J81" s="217">
        <f t="shared" si="11"/>
        <v>188</v>
      </c>
      <c r="K81" s="217">
        <v>3</v>
      </c>
      <c r="L81" s="217"/>
      <c r="M81" s="217">
        <f t="shared" si="12"/>
        <v>188</v>
      </c>
      <c r="N81" s="217">
        <v>3</v>
      </c>
      <c r="O81" s="217"/>
      <c r="P81" s="217">
        <f t="shared" si="15"/>
        <v>93</v>
      </c>
      <c r="Q81" s="217">
        <v>37</v>
      </c>
      <c r="R81" s="217"/>
      <c r="S81" s="217">
        <f t="shared" si="16"/>
        <v>93</v>
      </c>
      <c r="T81" s="217">
        <v>31</v>
      </c>
      <c r="U81" s="217"/>
      <c r="V81" s="217">
        <f t="shared" si="9"/>
        <v>93</v>
      </c>
      <c r="W81" s="217">
        <v>16</v>
      </c>
      <c r="X81" s="217"/>
      <c r="Y81" s="217">
        <f t="shared" si="6"/>
        <v>93</v>
      </c>
      <c r="Z81" s="217">
        <v>23</v>
      </c>
      <c r="AA81" s="217"/>
      <c r="AF81" s="207" t="s">
        <v>251</v>
      </c>
      <c r="AG81" s="207" t="str">
        <f t="shared" si="10"/>
        <v>ManJeugd93</v>
      </c>
      <c r="AH81" s="217">
        <f t="shared" si="8"/>
        <v>93</v>
      </c>
      <c r="AI81" s="217">
        <v>7</v>
      </c>
      <c r="AM81" s="214" t="s">
        <v>497</v>
      </c>
      <c r="AN81" s="215" t="s">
        <v>421</v>
      </c>
      <c r="AO81" s="215" t="s">
        <v>15</v>
      </c>
      <c r="AP81" s="215" t="s">
        <v>435</v>
      </c>
      <c r="AQ81" s="215" t="s">
        <v>423</v>
      </c>
      <c r="AR81" s="215" t="s">
        <v>424</v>
      </c>
    </row>
    <row r="82" spans="1:44" ht="15.75" x14ac:dyDescent="0.25">
      <c r="A82" s="217"/>
      <c r="B82" s="217"/>
      <c r="D82" s="217"/>
      <c r="E82" s="217" t="s">
        <v>185</v>
      </c>
      <c r="G82" s="217"/>
      <c r="H82" s="217"/>
      <c r="J82" s="217">
        <f t="shared" si="11"/>
        <v>189</v>
      </c>
      <c r="K82" s="217">
        <v>3</v>
      </c>
      <c r="L82" s="217"/>
      <c r="M82" s="217">
        <f t="shared" si="12"/>
        <v>189</v>
      </c>
      <c r="N82" s="217">
        <v>3</v>
      </c>
      <c r="O82" s="217"/>
      <c r="P82" s="217">
        <f t="shared" si="15"/>
        <v>94</v>
      </c>
      <c r="Q82" s="217">
        <v>37</v>
      </c>
      <c r="R82" s="217"/>
      <c r="S82" s="217">
        <f t="shared" si="16"/>
        <v>94</v>
      </c>
      <c r="T82" s="217">
        <v>31</v>
      </c>
      <c r="U82" s="217"/>
      <c r="V82" s="217">
        <f t="shared" si="9"/>
        <v>94</v>
      </c>
      <c r="W82" s="217">
        <v>16</v>
      </c>
      <c r="X82" s="217"/>
      <c r="Y82" s="217">
        <f t="shared" si="6"/>
        <v>94</v>
      </c>
      <c r="Z82" s="217">
        <v>23</v>
      </c>
      <c r="AA82" s="217"/>
      <c r="AF82" s="207" t="s">
        <v>251</v>
      </c>
      <c r="AG82" s="207" t="str">
        <f t="shared" si="10"/>
        <v>ManJeugd94</v>
      </c>
      <c r="AH82" s="217">
        <f t="shared" si="8"/>
        <v>94</v>
      </c>
      <c r="AI82" s="217">
        <v>7</v>
      </c>
      <c r="AM82" s="214" t="s">
        <v>497</v>
      </c>
      <c r="AN82" s="215" t="s">
        <v>421</v>
      </c>
      <c r="AO82" s="215" t="s">
        <v>15</v>
      </c>
      <c r="AP82" s="215" t="s">
        <v>435</v>
      </c>
      <c r="AQ82" s="215" t="s">
        <v>423</v>
      </c>
      <c r="AR82" s="215" t="s">
        <v>424</v>
      </c>
    </row>
    <row r="83" spans="1:44" ht="15.75" x14ac:dyDescent="0.25">
      <c r="A83" s="217"/>
      <c r="B83" s="217"/>
      <c r="D83" s="217"/>
      <c r="E83" s="217" t="s">
        <v>185</v>
      </c>
      <c r="G83" s="217"/>
      <c r="H83" s="217"/>
      <c r="J83" s="217">
        <f t="shared" si="11"/>
        <v>190</v>
      </c>
      <c r="K83" s="217">
        <v>3</v>
      </c>
      <c r="L83" s="217"/>
      <c r="M83" s="217">
        <f t="shared" si="12"/>
        <v>190</v>
      </c>
      <c r="N83" s="217">
        <v>3</v>
      </c>
      <c r="O83" s="217"/>
      <c r="P83" s="217">
        <f t="shared" si="15"/>
        <v>95</v>
      </c>
      <c r="Q83" s="217">
        <v>37</v>
      </c>
      <c r="R83" s="217"/>
      <c r="S83" s="217">
        <f t="shared" si="16"/>
        <v>95</v>
      </c>
      <c r="T83" s="217">
        <v>31</v>
      </c>
      <c r="U83" s="217"/>
      <c r="V83" s="217">
        <f t="shared" si="9"/>
        <v>95</v>
      </c>
      <c r="W83" s="217">
        <v>16</v>
      </c>
      <c r="X83" s="217"/>
      <c r="Y83" s="217">
        <f t="shared" si="6"/>
        <v>95</v>
      </c>
      <c r="Z83" s="217">
        <v>23</v>
      </c>
      <c r="AA83" s="217"/>
      <c r="AF83" s="207" t="s">
        <v>251</v>
      </c>
      <c r="AG83" s="207" t="str">
        <f t="shared" si="10"/>
        <v>ManJeugd95</v>
      </c>
      <c r="AH83" s="217">
        <f t="shared" si="8"/>
        <v>95</v>
      </c>
      <c r="AI83" s="217">
        <v>7</v>
      </c>
      <c r="AM83" s="214" t="s">
        <v>497</v>
      </c>
      <c r="AN83" s="215" t="s">
        <v>421</v>
      </c>
      <c r="AO83" s="215" t="s">
        <v>15</v>
      </c>
      <c r="AP83" s="215" t="s">
        <v>435</v>
      </c>
      <c r="AQ83" s="215" t="s">
        <v>423</v>
      </c>
      <c r="AR83" s="215" t="s">
        <v>424</v>
      </c>
    </row>
    <row r="84" spans="1:44" ht="15.75" x14ac:dyDescent="0.25">
      <c r="A84" s="217"/>
      <c r="B84" s="217"/>
      <c r="D84" s="217"/>
      <c r="E84" s="217" t="s">
        <v>185</v>
      </c>
      <c r="G84" s="217"/>
      <c r="H84" s="217"/>
      <c r="J84" s="217">
        <f t="shared" si="11"/>
        <v>191</v>
      </c>
      <c r="K84" s="217">
        <v>3</v>
      </c>
      <c r="L84" s="217"/>
      <c r="M84" s="217">
        <f t="shared" si="12"/>
        <v>191</v>
      </c>
      <c r="N84" s="217">
        <v>3</v>
      </c>
      <c r="O84" s="217"/>
      <c r="P84" s="217">
        <f t="shared" si="15"/>
        <v>96</v>
      </c>
      <c r="Q84" s="217">
        <v>37</v>
      </c>
      <c r="R84" s="217"/>
      <c r="S84" s="217">
        <f t="shared" si="16"/>
        <v>96</v>
      </c>
      <c r="T84" s="217">
        <v>31</v>
      </c>
      <c r="U84" s="217"/>
      <c r="V84" s="217">
        <f t="shared" si="9"/>
        <v>96</v>
      </c>
      <c r="W84" s="217">
        <v>16</v>
      </c>
      <c r="X84" s="217"/>
      <c r="Y84" s="217">
        <f t="shared" si="6"/>
        <v>96</v>
      </c>
      <c r="Z84" s="217">
        <v>23</v>
      </c>
      <c r="AA84" s="217"/>
      <c r="AF84" s="207" t="s">
        <v>251</v>
      </c>
      <c r="AG84" s="207" t="str">
        <f t="shared" si="10"/>
        <v>ManJeugd96</v>
      </c>
      <c r="AH84" s="217">
        <f t="shared" si="8"/>
        <v>96</v>
      </c>
      <c r="AI84" s="217">
        <v>7</v>
      </c>
      <c r="AM84" s="214" t="s">
        <v>497</v>
      </c>
      <c r="AN84" s="215" t="s">
        <v>421</v>
      </c>
      <c r="AO84" s="215" t="s">
        <v>15</v>
      </c>
      <c r="AP84" s="215" t="s">
        <v>435</v>
      </c>
      <c r="AQ84" s="215" t="s">
        <v>423</v>
      </c>
      <c r="AR84" s="215" t="s">
        <v>424</v>
      </c>
    </row>
    <row r="85" spans="1:44" ht="15.75" x14ac:dyDescent="0.25">
      <c r="A85" s="217"/>
      <c r="B85" s="217"/>
      <c r="D85" s="217"/>
      <c r="E85" s="217" t="s">
        <v>185</v>
      </c>
      <c r="G85" s="217"/>
      <c r="H85" s="217"/>
      <c r="J85" s="217">
        <f t="shared" si="11"/>
        <v>192</v>
      </c>
      <c r="K85" s="217">
        <v>3</v>
      </c>
      <c r="L85" s="217"/>
      <c r="M85" s="217">
        <f t="shared" si="12"/>
        <v>192</v>
      </c>
      <c r="N85" s="217">
        <v>3</v>
      </c>
      <c r="O85" s="217"/>
      <c r="P85" s="217">
        <f t="shared" si="15"/>
        <v>97</v>
      </c>
      <c r="Q85" s="217">
        <v>37</v>
      </c>
      <c r="R85" s="217"/>
      <c r="S85" s="217">
        <f t="shared" si="16"/>
        <v>97</v>
      </c>
      <c r="T85" s="217">
        <v>31</v>
      </c>
      <c r="U85" s="217"/>
      <c r="V85" s="217">
        <f t="shared" si="9"/>
        <v>97</v>
      </c>
      <c r="W85" s="217">
        <v>16</v>
      </c>
      <c r="X85" s="217"/>
      <c r="Y85" s="217">
        <f t="shared" si="6"/>
        <v>97</v>
      </c>
      <c r="Z85" s="217">
        <v>23</v>
      </c>
      <c r="AA85" s="217"/>
      <c r="AF85" s="207" t="s">
        <v>251</v>
      </c>
      <c r="AG85" s="207" t="str">
        <f t="shared" si="10"/>
        <v>ManJeugd97</v>
      </c>
      <c r="AH85" s="217">
        <f t="shared" si="8"/>
        <v>97</v>
      </c>
      <c r="AI85" s="217">
        <v>7</v>
      </c>
      <c r="AM85" s="214" t="s">
        <v>497</v>
      </c>
      <c r="AN85" s="215" t="s">
        <v>421</v>
      </c>
      <c r="AO85" s="215" t="s">
        <v>15</v>
      </c>
      <c r="AP85" s="215" t="s">
        <v>422</v>
      </c>
      <c r="AQ85" s="215" t="s">
        <v>447</v>
      </c>
      <c r="AR85" s="215" t="s">
        <v>448</v>
      </c>
    </row>
    <row r="86" spans="1:44" ht="15.75" x14ac:dyDescent="0.25">
      <c r="A86" s="217"/>
      <c r="B86" s="217"/>
      <c r="D86" s="217"/>
      <c r="E86" s="217" t="s">
        <v>185</v>
      </c>
      <c r="G86" s="217"/>
      <c r="H86" s="217"/>
      <c r="J86" s="217">
        <f t="shared" si="11"/>
        <v>193</v>
      </c>
      <c r="K86" s="217">
        <v>3</v>
      </c>
      <c r="L86" s="217"/>
      <c r="M86" s="217">
        <f t="shared" si="12"/>
        <v>193</v>
      </c>
      <c r="N86" s="217">
        <v>3</v>
      </c>
      <c r="O86" s="217"/>
      <c r="P86" s="217">
        <f t="shared" si="15"/>
        <v>98</v>
      </c>
      <c r="Q86" s="217">
        <v>37</v>
      </c>
      <c r="R86" s="217"/>
      <c r="S86" s="217">
        <f t="shared" si="16"/>
        <v>98</v>
      </c>
      <c r="T86" s="217">
        <v>31</v>
      </c>
      <c r="U86" s="217"/>
      <c r="V86" s="217">
        <f t="shared" si="9"/>
        <v>98</v>
      </c>
      <c r="W86" s="217">
        <v>16</v>
      </c>
      <c r="X86" s="217"/>
      <c r="Y86" s="217">
        <f t="shared" si="6"/>
        <v>98</v>
      </c>
      <c r="Z86" s="217">
        <v>23</v>
      </c>
      <c r="AA86" s="217"/>
      <c r="AF86" s="207" t="s">
        <v>251</v>
      </c>
      <c r="AG86" s="207" t="str">
        <f t="shared" si="10"/>
        <v>ManJeugd98</v>
      </c>
      <c r="AH86" s="217">
        <f t="shared" si="8"/>
        <v>98</v>
      </c>
      <c r="AI86" s="217">
        <v>7</v>
      </c>
      <c r="AM86" s="214" t="s">
        <v>497</v>
      </c>
      <c r="AN86" s="215" t="s">
        <v>421</v>
      </c>
      <c r="AO86" s="215" t="s">
        <v>15</v>
      </c>
      <c r="AP86" s="215" t="s">
        <v>422</v>
      </c>
      <c r="AQ86" s="215" t="s">
        <v>447</v>
      </c>
      <c r="AR86" s="215" t="s">
        <v>448</v>
      </c>
    </row>
    <row r="87" spans="1:44" ht="15.75" x14ac:dyDescent="0.25">
      <c r="A87" s="217"/>
      <c r="B87" s="217"/>
      <c r="D87" s="217"/>
      <c r="E87" s="217" t="s">
        <v>185</v>
      </c>
      <c r="G87" s="217"/>
      <c r="H87" s="217"/>
      <c r="J87" s="217">
        <f t="shared" si="11"/>
        <v>194</v>
      </c>
      <c r="K87" s="217">
        <v>3</v>
      </c>
      <c r="L87" s="217"/>
      <c r="M87" s="217">
        <f t="shared" si="12"/>
        <v>194</v>
      </c>
      <c r="N87" s="217">
        <v>3</v>
      </c>
      <c r="O87" s="217"/>
      <c r="P87" s="217">
        <f t="shared" si="15"/>
        <v>99</v>
      </c>
      <c r="Q87" s="217">
        <v>37</v>
      </c>
      <c r="R87" s="217"/>
      <c r="S87" s="217">
        <f t="shared" si="16"/>
        <v>99</v>
      </c>
      <c r="T87" s="217">
        <v>31</v>
      </c>
      <c r="U87" s="217"/>
      <c r="V87" s="217">
        <f t="shared" si="9"/>
        <v>99</v>
      </c>
      <c r="W87" s="217">
        <v>16</v>
      </c>
      <c r="X87" s="217"/>
      <c r="Y87" s="217">
        <f t="shared" si="6"/>
        <v>99</v>
      </c>
      <c r="Z87" s="217">
        <v>23</v>
      </c>
      <c r="AA87" s="217"/>
      <c r="AF87" s="207" t="s">
        <v>251</v>
      </c>
      <c r="AG87" s="207" t="str">
        <f t="shared" si="10"/>
        <v>ManJeugd99</v>
      </c>
      <c r="AH87" s="217">
        <f t="shared" si="8"/>
        <v>99</v>
      </c>
      <c r="AI87" s="217">
        <v>7</v>
      </c>
      <c r="AM87" s="214" t="s">
        <v>497</v>
      </c>
      <c r="AN87" s="215" t="s">
        <v>421</v>
      </c>
      <c r="AO87" s="215" t="s">
        <v>15</v>
      </c>
      <c r="AP87" s="215" t="s">
        <v>422</v>
      </c>
      <c r="AQ87" s="215" t="s">
        <v>447</v>
      </c>
      <c r="AR87" s="215" t="s">
        <v>448</v>
      </c>
    </row>
    <row r="88" spans="1:44" ht="15.75" x14ac:dyDescent="0.25">
      <c r="A88" s="217"/>
      <c r="B88" s="217"/>
      <c r="D88" s="217"/>
      <c r="E88" s="217" t="s">
        <v>185</v>
      </c>
      <c r="G88" s="217"/>
      <c r="H88" s="217"/>
      <c r="J88" s="217">
        <f t="shared" si="11"/>
        <v>195</v>
      </c>
      <c r="K88" s="217">
        <v>3</v>
      </c>
      <c r="L88" s="217"/>
      <c r="M88" s="217">
        <f t="shared" si="12"/>
        <v>195</v>
      </c>
      <c r="N88" s="217">
        <v>3</v>
      </c>
      <c r="O88" s="217"/>
      <c r="P88" s="217">
        <f t="shared" si="15"/>
        <v>100</v>
      </c>
      <c r="Q88" s="217">
        <v>37</v>
      </c>
      <c r="R88" s="217"/>
      <c r="S88" s="217">
        <f>S87+1</f>
        <v>100</v>
      </c>
      <c r="T88" s="217">
        <v>31</v>
      </c>
      <c r="U88" s="217"/>
      <c r="V88" s="217">
        <f t="shared" si="9"/>
        <v>100</v>
      </c>
      <c r="W88" s="217">
        <v>16</v>
      </c>
      <c r="X88" s="217"/>
      <c r="Y88" s="217">
        <f t="shared" si="6"/>
        <v>100</v>
      </c>
      <c r="Z88" s="217">
        <v>23</v>
      </c>
      <c r="AA88" s="217"/>
      <c r="AF88" s="207" t="s">
        <v>251</v>
      </c>
      <c r="AG88" s="207" t="str">
        <f t="shared" si="10"/>
        <v>ManJeugd100</v>
      </c>
      <c r="AH88" s="217">
        <f t="shared" si="8"/>
        <v>100</v>
      </c>
      <c r="AI88" s="217">
        <v>7</v>
      </c>
      <c r="AM88" s="214" t="s">
        <v>497</v>
      </c>
      <c r="AN88" s="215" t="s">
        <v>421</v>
      </c>
      <c r="AO88" s="215" t="s">
        <v>15</v>
      </c>
      <c r="AP88" s="215" t="s">
        <v>422</v>
      </c>
      <c r="AQ88" s="215" t="s">
        <v>447</v>
      </c>
      <c r="AR88" s="215" t="s">
        <v>448</v>
      </c>
    </row>
    <row r="89" spans="1:44" ht="15.75" x14ac:dyDescent="0.25">
      <c r="A89" s="217"/>
      <c r="B89" s="217"/>
      <c r="D89" s="217"/>
      <c r="E89" s="217" t="s">
        <v>185</v>
      </c>
      <c r="G89" s="217"/>
      <c r="H89" s="217"/>
      <c r="J89" s="217">
        <f t="shared" si="11"/>
        <v>196</v>
      </c>
      <c r="K89" s="217">
        <v>3</v>
      </c>
      <c r="L89" s="217"/>
      <c r="M89" s="217">
        <f t="shared" si="12"/>
        <v>196</v>
      </c>
      <c r="N89" s="217">
        <v>3</v>
      </c>
      <c r="O89" s="217"/>
      <c r="P89" s="217">
        <f t="shared" si="15"/>
        <v>101</v>
      </c>
      <c r="Q89" s="217">
        <v>37</v>
      </c>
      <c r="R89" s="217"/>
      <c r="S89" s="217">
        <f t="shared" ref="S89:S113" si="17">S88+1</f>
        <v>101</v>
      </c>
      <c r="T89" s="217">
        <v>31</v>
      </c>
      <c r="U89" s="217"/>
      <c r="V89" s="217">
        <f t="shared" si="9"/>
        <v>101</v>
      </c>
      <c r="W89" s="217">
        <v>16</v>
      </c>
      <c r="X89" s="217"/>
      <c r="Y89" s="217">
        <f t="shared" si="6"/>
        <v>101</v>
      </c>
      <c r="Z89" s="217">
        <v>23</v>
      </c>
      <c r="AA89" s="217"/>
      <c r="AF89" s="207" t="s">
        <v>251</v>
      </c>
      <c r="AG89" s="207" t="str">
        <f t="shared" si="10"/>
        <v>ManJeugd101</v>
      </c>
      <c r="AH89" s="217">
        <f t="shared" si="8"/>
        <v>101</v>
      </c>
      <c r="AI89" s="217">
        <v>7</v>
      </c>
      <c r="AM89" s="214" t="s">
        <v>497</v>
      </c>
      <c r="AN89" s="215" t="s">
        <v>421</v>
      </c>
      <c r="AO89" s="215" t="s">
        <v>15</v>
      </c>
      <c r="AP89" s="215" t="s">
        <v>422</v>
      </c>
      <c r="AQ89" s="215" t="s">
        <v>447</v>
      </c>
      <c r="AR89" s="215" t="s">
        <v>448</v>
      </c>
    </row>
    <row r="90" spans="1:44" ht="15.75" x14ac:dyDescent="0.25">
      <c r="A90" s="217"/>
      <c r="B90" s="217"/>
      <c r="D90" s="217"/>
      <c r="E90" s="217" t="s">
        <v>185</v>
      </c>
      <c r="G90" s="217"/>
      <c r="H90" s="217"/>
      <c r="J90" s="217">
        <f t="shared" si="11"/>
        <v>197</v>
      </c>
      <c r="K90" s="217">
        <v>3</v>
      </c>
      <c r="L90" s="217"/>
      <c r="M90" s="217">
        <f t="shared" si="12"/>
        <v>197</v>
      </c>
      <c r="N90" s="217">
        <v>3</v>
      </c>
      <c r="O90" s="217"/>
      <c r="P90" s="217">
        <f t="shared" si="15"/>
        <v>102</v>
      </c>
      <c r="Q90" s="217">
        <v>37</v>
      </c>
      <c r="R90" s="217"/>
      <c r="S90" s="217">
        <f t="shared" si="17"/>
        <v>102</v>
      </c>
      <c r="T90" s="217">
        <v>31</v>
      </c>
      <c r="U90" s="217"/>
      <c r="V90" s="217">
        <f t="shared" si="9"/>
        <v>102</v>
      </c>
      <c r="W90" s="217">
        <v>16</v>
      </c>
      <c r="X90" s="217"/>
      <c r="Y90" s="217">
        <f t="shared" si="6"/>
        <v>102</v>
      </c>
      <c r="Z90" s="217">
        <v>23</v>
      </c>
      <c r="AA90" s="217"/>
      <c r="AF90" s="207" t="s">
        <v>251</v>
      </c>
      <c r="AG90" s="207" t="str">
        <f t="shared" si="10"/>
        <v>ManJeugd102</v>
      </c>
      <c r="AH90" s="217">
        <f t="shared" si="8"/>
        <v>102</v>
      </c>
      <c r="AI90" s="217">
        <v>7</v>
      </c>
      <c r="AM90" s="214" t="s">
        <v>497</v>
      </c>
      <c r="AN90" s="215" t="s">
        <v>421</v>
      </c>
      <c r="AO90" s="215" t="s">
        <v>15</v>
      </c>
      <c r="AP90" s="215" t="s">
        <v>422</v>
      </c>
      <c r="AQ90" s="215" t="s">
        <v>447</v>
      </c>
      <c r="AR90" s="215" t="s">
        <v>448</v>
      </c>
    </row>
    <row r="91" spans="1:44" ht="15.75" x14ac:dyDescent="0.25">
      <c r="A91" s="217"/>
      <c r="B91" s="217"/>
      <c r="D91" s="217"/>
      <c r="E91" s="217" t="s">
        <v>185</v>
      </c>
      <c r="G91" s="217"/>
      <c r="H91" s="217"/>
      <c r="J91" s="217">
        <f t="shared" si="11"/>
        <v>198</v>
      </c>
      <c r="K91" s="217">
        <v>3</v>
      </c>
      <c r="L91" s="217"/>
      <c r="M91" s="217">
        <f t="shared" si="12"/>
        <v>198</v>
      </c>
      <c r="N91" s="217">
        <v>3</v>
      </c>
      <c r="O91" s="217"/>
      <c r="P91" s="217">
        <f t="shared" si="15"/>
        <v>103</v>
      </c>
      <c r="Q91" s="217">
        <v>37</v>
      </c>
      <c r="R91" s="217"/>
      <c r="S91" s="217">
        <f t="shared" si="17"/>
        <v>103</v>
      </c>
      <c r="T91" s="217">
        <v>31</v>
      </c>
      <c r="U91" s="217"/>
      <c r="V91" s="217">
        <f t="shared" si="9"/>
        <v>103</v>
      </c>
      <c r="W91" s="217">
        <v>16</v>
      </c>
      <c r="X91" s="217"/>
      <c r="Y91" s="217">
        <f t="shared" si="6"/>
        <v>103</v>
      </c>
      <c r="Z91" s="217">
        <v>23</v>
      </c>
      <c r="AA91" s="217"/>
      <c r="AF91" s="207" t="s">
        <v>251</v>
      </c>
      <c r="AG91" s="207" t="str">
        <f t="shared" si="10"/>
        <v>ManJeugd103</v>
      </c>
      <c r="AH91" s="217">
        <f t="shared" si="8"/>
        <v>103</v>
      </c>
      <c r="AI91" s="217">
        <v>7</v>
      </c>
      <c r="AM91" s="214" t="s">
        <v>497</v>
      </c>
      <c r="AN91" s="215" t="s">
        <v>421</v>
      </c>
      <c r="AO91" s="215" t="s">
        <v>15</v>
      </c>
      <c r="AP91" s="215" t="s">
        <v>435</v>
      </c>
      <c r="AQ91" s="215" t="s">
        <v>447</v>
      </c>
      <c r="AR91" s="215" t="s">
        <v>448</v>
      </c>
    </row>
    <row r="92" spans="1:44" ht="15.75" x14ac:dyDescent="0.25">
      <c r="A92" s="217"/>
      <c r="B92" s="217"/>
      <c r="D92" s="217">
        <f>H3+H8+H25+N22</f>
        <v>12008</v>
      </c>
      <c r="E92" s="214" t="s">
        <v>498</v>
      </c>
      <c r="G92" s="217"/>
      <c r="H92" s="217"/>
      <c r="J92" s="217">
        <f t="shared" si="11"/>
        <v>199</v>
      </c>
      <c r="K92" s="217">
        <v>3</v>
      </c>
      <c r="L92" s="217"/>
      <c r="M92" s="217">
        <f t="shared" si="12"/>
        <v>199</v>
      </c>
      <c r="N92" s="217">
        <v>3</v>
      </c>
      <c r="O92" s="217"/>
      <c r="P92" s="217">
        <f t="shared" si="15"/>
        <v>104</v>
      </c>
      <c r="Q92" s="217">
        <v>37</v>
      </c>
      <c r="R92" s="217"/>
      <c r="S92" s="217">
        <f t="shared" si="17"/>
        <v>104</v>
      </c>
      <c r="T92" s="217">
        <v>31</v>
      </c>
      <c r="U92" s="217"/>
      <c r="V92" s="217">
        <f t="shared" si="9"/>
        <v>104</v>
      </c>
      <c r="W92" s="217">
        <v>16</v>
      </c>
      <c r="X92" s="217"/>
      <c r="Y92" s="217">
        <f t="shared" si="6"/>
        <v>104</v>
      </c>
      <c r="Z92" s="217">
        <v>23</v>
      </c>
      <c r="AA92" s="217"/>
      <c r="AF92" s="207" t="s">
        <v>251</v>
      </c>
      <c r="AG92" s="207" t="str">
        <f t="shared" si="10"/>
        <v>ManJeugd104</v>
      </c>
      <c r="AH92" s="217">
        <f t="shared" si="8"/>
        <v>104</v>
      </c>
      <c r="AI92" s="217">
        <v>7</v>
      </c>
      <c r="AM92" s="214" t="s">
        <v>497</v>
      </c>
      <c r="AN92" s="215" t="s">
        <v>421</v>
      </c>
      <c r="AO92" s="215" t="s">
        <v>15</v>
      </c>
      <c r="AP92" s="215" t="s">
        <v>435</v>
      </c>
      <c r="AQ92" s="215" t="s">
        <v>447</v>
      </c>
      <c r="AR92" s="215" t="s">
        <v>448</v>
      </c>
    </row>
    <row r="93" spans="1:44" ht="15.75" x14ac:dyDescent="0.25">
      <c r="A93" s="217"/>
      <c r="B93" s="217"/>
      <c r="D93" s="217">
        <f>H3+H8+H25+N32</f>
        <v>12009</v>
      </c>
      <c r="E93" s="214" t="s">
        <v>499</v>
      </c>
      <c r="G93" s="217"/>
      <c r="H93" s="217"/>
      <c r="J93" s="217">
        <f t="shared" si="11"/>
        <v>200</v>
      </c>
      <c r="K93" s="217">
        <v>3</v>
      </c>
      <c r="L93" s="217"/>
      <c r="M93" s="217">
        <f t="shared" si="12"/>
        <v>200</v>
      </c>
      <c r="N93" s="217">
        <v>3</v>
      </c>
      <c r="O93" s="217"/>
      <c r="P93" s="217">
        <f t="shared" si="15"/>
        <v>105</v>
      </c>
      <c r="Q93" s="217">
        <v>37</v>
      </c>
      <c r="R93" s="217"/>
      <c r="S93" s="217">
        <f t="shared" si="17"/>
        <v>105</v>
      </c>
      <c r="T93" s="217">
        <v>31</v>
      </c>
      <c r="U93" s="217"/>
      <c r="V93" s="217">
        <f t="shared" si="9"/>
        <v>105</v>
      </c>
      <c r="W93" s="217">
        <v>16</v>
      </c>
      <c r="X93" s="217"/>
      <c r="Y93" s="217">
        <f t="shared" si="6"/>
        <v>105</v>
      </c>
      <c r="Z93" s="217">
        <v>23</v>
      </c>
      <c r="AA93" s="217"/>
      <c r="AF93" s="207" t="s">
        <v>251</v>
      </c>
      <c r="AG93" s="207" t="str">
        <f t="shared" si="10"/>
        <v>ManJeugd105</v>
      </c>
      <c r="AH93" s="217">
        <f t="shared" si="8"/>
        <v>105</v>
      </c>
      <c r="AI93" s="217">
        <v>7</v>
      </c>
      <c r="AM93" s="214" t="s">
        <v>497</v>
      </c>
      <c r="AN93" s="215" t="s">
        <v>421</v>
      </c>
      <c r="AO93" s="215" t="s">
        <v>15</v>
      </c>
      <c r="AP93" s="215" t="s">
        <v>435</v>
      </c>
      <c r="AQ93" s="215" t="s">
        <v>447</v>
      </c>
      <c r="AR93" s="215" t="s">
        <v>448</v>
      </c>
    </row>
    <row r="94" spans="1:44" ht="15.75" x14ac:dyDescent="0.25">
      <c r="A94" s="217"/>
      <c r="B94" s="217"/>
      <c r="D94" s="217">
        <f>H3+H8+H25+N42</f>
        <v>12010</v>
      </c>
      <c r="E94" s="214" t="s">
        <v>500</v>
      </c>
      <c r="G94" s="217"/>
      <c r="H94" s="217"/>
      <c r="J94" s="217">
        <f t="shared" si="11"/>
        <v>201</v>
      </c>
      <c r="K94" s="217">
        <v>3</v>
      </c>
      <c r="L94" s="217"/>
      <c r="M94" s="217">
        <f t="shared" si="12"/>
        <v>201</v>
      </c>
      <c r="N94" s="217">
        <v>3</v>
      </c>
      <c r="O94" s="217"/>
      <c r="P94" s="217">
        <f t="shared" si="15"/>
        <v>106</v>
      </c>
      <c r="Q94" s="217">
        <v>37</v>
      </c>
      <c r="R94" s="217"/>
      <c r="S94" s="217">
        <f t="shared" si="17"/>
        <v>106</v>
      </c>
      <c r="T94" s="217">
        <v>31</v>
      </c>
      <c r="U94" s="217"/>
      <c r="V94" s="217">
        <f t="shared" si="9"/>
        <v>106</v>
      </c>
      <c r="W94" s="217">
        <v>16</v>
      </c>
      <c r="X94" s="217"/>
      <c r="Y94" s="217">
        <f t="shared" si="6"/>
        <v>106</v>
      </c>
      <c r="Z94" s="217">
        <v>23</v>
      </c>
      <c r="AA94" s="217"/>
      <c r="AF94" s="207" t="s">
        <v>251</v>
      </c>
      <c r="AG94" s="207" t="str">
        <f t="shared" si="10"/>
        <v>ManJeugd106</v>
      </c>
      <c r="AH94" s="217">
        <f t="shared" si="8"/>
        <v>106</v>
      </c>
      <c r="AI94" s="217">
        <v>7</v>
      </c>
      <c r="AM94" s="214" t="s">
        <v>497</v>
      </c>
      <c r="AN94" s="215" t="s">
        <v>421</v>
      </c>
      <c r="AO94" s="215" t="s">
        <v>15</v>
      </c>
      <c r="AP94" s="215" t="s">
        <v>435</v>
      </c>
      <c r="AQ94" s="215" t="s">
        <v>447</v>
      </c>
      <c r="AR94" s="215" t="s">
        <v>448</v>
      </c>
    </row>
    <row r="95" spans="1:44" ht="15.75" x14ac:dyDescent="0.25">
      <c r="A95" s="217"/>
      <c r="B95" s="217"/>
      <c r="D95" s="219">
        <f>H3+H8+H25+N52</f>
        <v>12011</v>
      </c>
      <c r="E95" s="214" t="s">
        <v>501</v>
      </c>
      <c r="G95" s="217"/>
      <c r="H95" s="217"/>
      <c r="J95" s="217">
        <f t="shared" si="11"/>
        <v>202</v>
      </c>
      <c r="K95" s="217">
        <v>3</v>
      </c>
      <c r="L95" s="217"/>
      <c r="M95" s="217">
        <f t="shared" si="12"/>
        <v>202</v>
      </c>
      <c r="N95" s="217">
        <v>3</v>
      </c>
      <c r="O95" s="217"/>
      <c r="P95" s="217">
        <f t="shared" si="15"/>
        <v>107</v>
      </c>
      <c r="Q95" s="217">
        <v>37</v>
      </c>
      <c r="R95" s="217"/>
      <c r="S95" s="217">
        <f t="shared" si="17"/>
        <v>107</v>
      </c>
      <c r="T95" s="217">
        <v>31</v>
      </c>
      <c r="U95" s="217"/>
      <c r="V95" s="217">
        <f t="shared" si="9"/>
        <v>107</v>
      </c>
      <c r="W95" s="217">
        <v>16</v>
      </c>
      <c r="X95" s="217"/>
      <c r="Y95" s="217">
        <f t="shared" si="6"/>
        <v>107</v>
      </c>
      <c r="Z95" s="217">
        <v>23</v>
      </c>
      <c r="AA95" s="217"/>
      <c r="AF95" s="207" t="s">
        <v>251</v>
      </c>
      <c r="AG95" s="207" t="str">
        <f t="shared" si="10"/>
        <v>ManJeugd107</v>
      </c>
      <c r="AH95" s="217">
        <f t="shared" si="8"/>
        <v>107</v>
      </c>
      <c r="AI95" s="217">
        <v>7</v>
      </c>
      <c r="AM95" s="214" t="s">
        <v>497</v>
      </c>
      <c r="AN95" s="215" t="s">
        <v>421</v>
      </c>
      <c r="AO95" s="215" t="s">
        <v>15</v>
      </c>
      <c r="AP95" s="215" t="s">
        <v>435</v>
      </c>
      <c r="AQ95" s="215" t="s">
        <v>447</v>
      </c>
      <c r="AR95" s="215" t="s">
        <v>448</v>
      </c>
    </row>
    <row r="96" spans="1:44" ht="15.75" x14ac:dyDescent="0.25">
      <c r="A96" s="217"/>
      <c r="B96" s="217"/>
      <c r="D96" s="217">
        <f>H3+H8+H25+N62</f>
        <v>12012</v>
      </c>
      <c r="E96" s="214" t="s">
        <v>502</v>
      </c>
      <c r="G96" s="217"/>
      <c r="H96" s="217"/>
      <c r="J96" s="217">
        <f t="shared" si="11"/>
        <v>203</v>
      </c>
      <c r="K96" s="217">
        <v>3</v>
      </c>
      <c r="L96" s="217"/>
      <c r="M96" s="217">
        <f t="shared" si="12"/>
        <v>203</v>
      </c>
      <c r="N96" s="217">
        <v>3</v>
      </c>
      <c r="O96" s="217"/>
      <c r="P96" s="217">
        <f t="shared" si="15"/>
        <v>108</v>
      </c>
      <c r="Q96" s="217">
        <v>37</v>
      </c>
      <c r="R96" s="217"/>
      <c r="S96" s="217">
        <f t="shared" si="17"/>
        <v>108</v>
      </c>
      <c r="T96" s="217">
        <v>31</v>
      </c>
      <c r="U96" s="217"/>
      <c r="V96" s="217">
        <f t="shared" si="9"/>
        <v>108</v>
      </c>
      <c r="W96" s="217">
        <v>16</v>
      </c>
      <c r="X96" s="217"/>
      <c r="Y96" s="217">
        <f t="shared" si="6"/>
        <v>108</v>
      </c>
      <c r="Z96" s="217">
        <v>23</v>
      </c>
      <c r="AA96" s="217"/>
      <c r="AF96" s="207" t="s">
        <v>251</v>
      </c>
      <c r="AG96" s="207" t="str">
        <f t="shared" si="10"/>
        <v>ManJeugd108</v>
      </c>
      <c r="AH96" s="217">
        <f t="shared" si="8"/>
        <v>108</v>
      </c>
      <c r="AI96" s="217">
        <v>7</v>
      </c>
      <c r="AM96" s="214" t="s">
        <v>497</v>
      </c>
      <c r="AN96" s="215" t="s">
        <v>421</v>
      </c>
      <c r="AO96" s="215" t="s">
        <v>15</v>
      </c>
      <c r="AP96" s="215" t="s">
        <v>435</v>
      </c>
      <c r="AQ96" s="215" t="s">
        <v>447</v>
      </c>
      <c r="AR96" s="215" t="s">
        <v>448</v>
      </c>
    </row>
    <row r="97" spans="1:44" ht="15.75" x14ac:dyDescent="0.25">
      <c r="A97" s="217"/>
      <c r="B97" s="217"/>
      <c r="D97" s="217">
        <f>H3+H8+H25+N98</f>
        <v>12013</v>
      </c>
      <c r="E97" s="214" t="s">
        <v>503</v>
      </c>
      <c r="G97" s="217"/>
      <c r="H97" s="217"/>
      <c r="J97" s="217">
        <f t="shared" si="11"/>
        <v>204</v>
      </c>
      <c r="K97" s="217">
        <v>3</v>
      </c>
      <c r="L97" s="217"/>
      <c r="M97" s="217">
        <f t="shared" si="12"/>
        <v>204</v>
      </c>
      <c r="N97" s="217">
        <v>3</v>
      </c>
      <c r="O97" s="217"/>
      <c r="P97" s="217">
        <f t="shared" si="15"/>
        <v>109</v>
      </c>
      <c r="Q97" s="217">
        <v>37</v>
      </c>
      <c r="R97" s="217"/>
      <c r="S97" s="217">
        <f t="shared" si="17"/>
        <v>109</v>
      </c>
      <c r="T97" s="217">
        <v>31</v>
      </c>
      <c r="U97" s="217"/>
      <c r="V97" s="217">
        <f t="shared" si="9"/>
        <v>109</v>
      </c>
      <c r="W97" s="217">
        <v>16</v>
      </c>
      <c r="X97" s="217"/>
      <c r="Y97" s="217">
        <f t="shared" si="6"/>
        <v>109</v>
      </c>
      <c r="Z97" s="217">
        <v>23</v>
      </c>
      <c r="AA97" s="217"/>
      <c r="AF97" s="207" t="s">
        <v>251</v>
      </c>
      <c r="AG97" s="207" t="str">
        <f t="shared" si="10"/>
        <v>ManJeugd109</v>
      </c>
      <c r="AH97" s="217">
        <f t="shared" si="8"/>
        <v>109</v>
      </c>
      <c r="AI97" s="217">
        <v>7</v>
      </c>
      <c r="AM97" s="214" t="s">
        <v>497</v>
      </c>
      <c r="AN97" s="215" t="s">
        <v>148</v>
      </c>
      <c r="AO97" s="215" t="s">
        <v>15</v>
      </c>
      <c r="AP97" s="215" t="s">
        <v>422</v>
      </c>
      <c r="AQ97" s="215" t="s">
        <v>463</v>
      </c>
      <c r="AR97" s="215" t="s">
        <v>504</v>
      </c>
    </row>
    <row r="98" spans="1:44" ht="15.75" x14ac:dyDescent="0.25">
      <c r="A98" s="217"/>
      <c r="B98" s="217"/>
      <c r="D98" s="217">
        <f>H3+H8+H26+N22</f>
        <v>12018</v>
      </c>
      <c r="E98" s="214" t="s">
        <v>505</v>
      </c>
      <c r="G98" s="217"/>
      <c r="H98" s="217"/>
      <c r="J98" s="217">
        <f t="shared" si="11"/>
        <v>205</v>
      </c>
      <c r="K98" s="217">
        <v>3</v>
      </c>
      <c r="L98" s="217"/>
      <c r="M98" s="217">
        <f t="shared" si="12"/>
        <v>205</v>
      </c>
      <c r="N98" s="217">
        <v>3</v>
      </c>
      <c r="O98" s="217"/>
      <c r="P98" s="217">
        <f t="shared" si="15"/>
        <v>110</v>
      </c>
      <c r="Q98" s="217">
        <v>37</v>
      </c>
      <c r="R98" s="217"/>
      <c r="S98" s="217">
        <f t="shared" si="17"/>
        <v>110</v>
      </c>
      <c r="T98" s="217">
        <v>31</v>
      </c>
      <c r="U98" s="217"/>
      <c r="V98" s="217">
        <f t="shared" si="9"/>
        <v>110</v>
      </c>
      <c r="W98" s="217">
        <v>16</v>
      </c>
      <c r="X98" s="217"/>
      <c r="Y98" s="217">
        <f t="shared" si="6"/>
        <v>110</v>
      </c>
      <c r="Z98" s="217">
        <v>23</v>
      </c>
      <c r="AA98" s="217"/>
      <c r="AF98" s="207" t="s">
        <v>251</v>
      </c>
      <c r="AG98" s="207" t="str">
        <f t="shared" si="10"/>
        <v>ManJeugd110</v>
      </c>
      <c r="AH98" s="217">
        <f t="shared" si="8"/>
        <v>110</v>
      </c>
      <c r="AI98" s="217">
        <v>7</v>
      </c>
      <c r="AM98" s="214" t="s">
        <v>497</v>
      </c>
      <c r="AN98" s="215" t="s">
        <v>148</v>
      </c>
      <c r="AO98" s="215" t="s">
        <v>15</v>
      </c>
      <c r="AP98" s="215" t="s">
        <v>422</v>
      </c>
      <c r="AQ98" s="215" t="s">
        <v>463</v>
      </c>
      <c r="AR98" s="215" t="s">
        <v>504</v>
      </c>
    </row>
    <row r="99" spans="1:44" ht="15.75" x14ac:dyDescent="0.25">
      <c r="A99" s="217"/>
      <c r="B99" s="217"/>
      <c r="D99" s="217">
        <f>H3+H8+H26+N32</f>
        <v>12019</v>
      </c>
      <c r="E99" s="214" t="s">
        <v>506</v>
      </c>
      <c r="G99" s="217"/>
      <c r="H99" s="217"/>
      <c r="J99" s="217"/>
      <c r="K99" s="217"/>
      <c r="L99" s="217"/>
      <c r="M99" s="217"/>
      <c r="N99" s="217"/>
      <c r="O99" s="217"/>
      <c r="P99" s="217">
        <f t="shared" si="15"/>
        <v>111</v>
      </c>
      <c r="Q99" s="217">
        <v>37</v>
      </c>
      <c r="R99" s="217"/>
      <c r="S99" s="217">
        <f t="shared" si="17"/>
        <v>111</v>
      </c>
      <c r="T99" s="217">
        <v>31</v>
      </c>
      <c r="U99" s="217"/>
      <c r="V99" s="217">
        <f t="shared" si="9"/>
        <v>111</v>
      </c>
      <c r="W99" s="217">
        <v>16</v>
      </c>
      <c r="X99" s="217"/>
      <c r="Y99" s="217">
        <f t="shared" si="6"/>
        <v>111</v>
      </c>
      <c r="Z99" s="217">
        <v>23</v>
      </c>
      <c r="AA99" s="217"/>
      <c r="AF99" s="207" t="s">
        <v>251</v>
      </c>
      <c r="AG99" s="207" t="str">
        <f t="shared" si="10"/>
        <v>ManJeugd111</v>
      </c>
      <c r="AH99" s="217">
        <f t="shared" si="8"/>
        <v>111</v>
      </c>
      <c r="AI99" s="217">
        <v>7</v>
      </c>
      <c r="AM99" s="214" t="s">
        <v>497</v>
      </c>
      <c r="AN99" s="215" t="s">
        <v>148</v>
      </c>
      <c r="AO99" s="215" t="s">
        <v>15</v>
      </c>
      <c r="AP99" s="215" t="s">
        <v>422</v>
      </c>
      <c r="AQ99" s="215" t="s">
        <v>463</v>
      </c>
      <c r="AR99" s="215" t="s">
        <v>504</v>
      </c>
    </row>
    <row r="100" spans="1:44" ht="15.75" x14ac:dyDescent="0.25">
      <c r="A100" s="217"/>
      <c r="B100" s="217"/>
      <c r="D100" s="217">
        <f>H3+H8+H26+N42</f>
        <v>12020</v>
      </c>
      <c r="E100" s="214" t="s">
        <v>507</v>
      </c>
      <c r="G100" s="217"/>
      <c r="H100" s="217"/>
      <c r="J100" s="217"/>
      <c r="K100" s="217"/>
      <c r="L100" s="217"/>
      <c r="M100" s="217"/>
      <c r="N100" s="217"/>
      <c r="O100" s="217"/>
      <c r="P100" s="217">
        <f t="shared" si="15"/>
        <v>112</v>
      </c>
      <c r="Q100" s="217">
        <v>37</v>
      </c>
      <c r="R100" s="217"/>
      <c r="S100" s="217">
        <f t="shared" si="17"/>
        <v>112</v>
      </c>
      <c r="T100" s="217">
        <v>31</v>
      </c>
      <c r="U100" s="217"/>
      <c r="V100" s="217">
        <f t="shared" si="9"/>
        <v>112</v>
      </c>
      <c r="W100" s="217">
        <v>16</v>
      </c>
      <c r="X100" s="217"/>
      <c r="Y100" s="217">
        <f t="shared" si="6"/>
        <v>112</v>
      </c>
      <c r="Z100" s="217">
        <v>23</v>
      </c>
      <c r="AA100" s="217"/>
      <c r="AF100" s="207" t="s">
        <v>251</v>
      </c>
      <c r="AG100" s="207" t="str">
        <f t="shared" si="10"/>
        <v>ManJeugd112</v>
      </c>
      <c r="AH100" s="217">
        <f t="shared" si="8"/>
        <v>112</v>
      </c>
      <c r="AI100" s="217">
        <v>7</v>
      </c>
      <c r="AM100" s="214" t="s">
        <v>497</v>
      </c>
      <c r="AN100" s="215" t="s">
        <v>148</v>
      </c>
      <c r="AO100" s="215" t="s">
        <v>15</v>
      </c>
      <c r="AP100" s="215" t="s">
        <v>422</v>
      </c>
      <c r="AQ100" s="215" t="s">
        <v>463</v>
      </c>
      <c r="AR100" s="215" t="s">
        <v>504</v>
      </c>
    </row>
    <row r="101" spans="1:44" ht="15.75" x14ac:dyDescent="0.25">
      <c r="A101" s="217"/>
      <c r="B101" s="217"/>
      <c r="D101" s="217">
        <f>H3+H8+H26+N52</f>
        <v>12021</v>
      </c>
      <c r="E101" s="214" t="s">
        <v>508</v>
      </c>
      <c r="G101" s="217"/>
      <c r="H101" s="217"/>
      <c r="J101" s="217">
        <v>20</v>
      </c>
      <c r="L101" s="217"/>
      <c r="M101" s="217">
        <v>20</v>
      </c>
      <c r="N101" s="217">
        <v>0</v>
      </c>
      <c r="O101" s="217"/>
      <c r="P101" s="217">
        <f t="shared" si="15"/>
        <v>113</v>
      </c>
      <c r="Q101" s="217">
        <v>37</v>
      </c>
      <c r="R101" s="217"/>
      <c r="S101" s="217">
        <f t="shared" si="17"/>
        <v>113</v>
      </c>
      <c r="T101" s="217">
        <v>31</v>
      </c>
      <c r="U101" s="217"/>
      <c r="V101" s="217">
        <f t="shared" si="9"/>
        <v>113</v>
      </c>
      <c r="W101" s="217">
        <v>16</v>
      </c>
      <c r="X101" s="217"/>
      <c r="Y101" s="217">
        <f t="shared" si="6"/>
        <v>113</v>
      </c>
      <c r="Z101" s="217">
        <v>23</v>
      </c>
      <c r="AA101" s="217"/>
      <c r="AF101" s="207" t="s">
        <v>251</v>
      </c>
      <c r="AG101" s="207" t="str">
        <f t="shared" si="10"/>
        <v>ManJeugd113</v>
      </c>
      <c r="AH101" s="217">
        <f t="shared" si="8"/>
        <v>113</v>
      </c>
      <c r="AI101" s="217">
        <v>7</v>
      </c>
      <c r="AM101" s="214" t="s">
        <v>497</v>
      </c>
      <c r="AN101" s="215" t="s">
        <v>148</v>
      </c>
      <c r="AO101" s="215" t="s">
        <v>15</v>
      </c>
      <c r="AP101" s="215" t="s">
        <v>422</v>
      </c>
      <c r="AQ101" s="215" t="s">
        <v>463</v>
      </c>
      <c r="AR101" s="215" t="s">
        <v>504</v>
      </c>
    </row>
    <row r="102" spans="1:44" ht="15.75" x14ac:dyDescent="0.25">
      <c r="A102" s="217"/>
      <c r="B102" s="217"/>
      <c r="D102" s="217">
        <f>H3+H8+H26+N62</f>
        <v>12022</v>
      </c>
      <c r="E102" s="214" t="s">
        <v>509</v>
      </c>
      <c r="G102" s="217"/>
      <c r="H102" s="217"/>
      <c r="J102" s="217">
        <v>21</v>
      </c>
      <c r="K102" s="217">
        <v>-1</v>
      </c>
      <c r="L102" s="217"/>
      <c r="M102" s="217">
        <v>21</v>
      </c>
      <c r="N102" s="217">
        <v>0</v>
      </c>
      <c r="O102" s="217"/>
      <c r="P102" s="217">
        <f t="shared" si="15"/>
        <v>114</v>
      </c>
      <c r="Q102" s="217">
        <v>37</v>
      </c>
      <c r="R102" s="217"/>
      <c r="S102" s="217">
        <f t="shared" si="17"/>
        <v>114</v>
      </c>
      <c r="T102" s="217">
        <v>31</v>
      </c>
      <c r="U102" s="217"/>
      <c r="V102" s="217">
        <f t="shared" si="9"/>
        <v>114</v>
      </c>
      <c r="W102" s="217">
        <v>16</v>
      </c>
      <c r="X102" s="217"/>
      <c r="Y102" s="217">
        <f t="shared" si="6"/>
        <v>114</v>
      </c>
      <c r="Z102" s="217">
        <v>23</v>
      </c>
      <c r="AA102" s="217"/>
      <c r="AF102" s="207" t="s">
        <v>251</v>
      </c>
      <c r="AG102" s="207" t="str">
        <f t="shared" si="10"/>
        <v>ManJeugd114</v>
      </c>
      <c r="AH102" s="217">
        <f t="shared" si="8"/>
        <v>114</v>
      </c>
      <c r="AI102" s="217">
        <v>7</v>
      </c>
      <c r="AM102" s="214" t="s">
        <v>497</v>
      </c>
      <c r="AN102" s="215" t="s">
        <v>148</v>
      </c>
      <c r="AO102" s="215" t="s">
        <v>15</v>
      </c>
      <c r="AP102" s="215" t="s">
        <v>422</v>
      </c>
      <c r="AQ102" s="215" t="s">
        <v>463</v>
      </c>
      <c r="AR102" s="215" t="s">
        <v>504</v>
      </c>
    </row>
    <row r="103" spans="1:44" ht="15.75" x14ac:dyDescent="0.25">
      <c r="A103" s="217"/>
      <c r="B103" s="217"/>
      <c r="D103" s="217">
        <f>H3+H8+H26+N98</f>
        <v>12023</v>
      </c>
      <c r="E103" s="214" t="s">
        <v>510</v>
      </c>
      <c r="G103" s="217"/>
      <c r="H103" s="217"/>
      <c r="J103" s="217">
        <v>22</v>
      </c>
      <c r="K103" s="217">
        <v>-1</v>
      </c>
      <c r="L103" s="217"/>
      <c r="M103" s="217">
        <v>22</v>
      </c>
      <c r="N103" s="217">
        <v>0</v>
      </c>
      <c r="O103" s="217"/>
      <c r="P103" s="217">
        <f t="shared" si="15"/>
        <v>115</v>
      </c>
      <c r="Q103" s="217">
        <v>37</v>
      </c>
      <c r="R103" s="217"/>
      <c r="S103" s="217">
        <f t="shared" si="17"/>
        <v>115</v>
      </c>
      <c r="T103" s="217">
        <v>31</v>
      </c>
      <c r="U103" s="217"/>
      <c r="V103" s="217">
        <f t="shared" si="9"/>
        <v>115</v>
      </c>
      <c r="W103" s="217">
        <v>16</v>
      </c>
      <c r="X103" s="217"/>
      <c r="Y103" s="217">
        <f t="shared" si="6"/>
        <v>115</v>
      </c>
      <c r="Z103" s="217">
        <v>23</v>
      </c>
      <c r="AA103" s="217"/>
      <c r="AF103" s="207" t="s">
        <v>251</v>
      </c>
      <c r="AG103" s="207" t="str">
        <f t="shared" si="10"/>
        <v>ManJeugd115</v>
      </c>
      <c r="AH103" s="217">
        <f t="shared" si="8"/>
        <v>115</v>
      </c>
      <c r="AI103" s="217">
        <v>7</v>
      </c>
      <c r="AM103" s="214" t="s">
        <v>497</v>
      </c>
      <c r="AN103" s="215" t="s">
        <v>148</v>
      </c>
      <c r="AO103" s="215" t="s">
        <v>15</v>
      </c>
      <c r="AP103" s="215" t="s">
        <v>435</v>
      </c>
      <c r="AQ103" s="215" t="s">
        <v>463</v>
      </c>
      <c r="AR103" s="215" t="s">
        <v>504</v>
      </c>
    </row>
    <row r="104" spans="1:44" ht="15.75" x14ac:dyDescent="0.25">
      <c r="A104" s="217"/>
      <c r="B104" s="217"/>
      <c r="D104" s="217">
        <f>H3+H8+H27+N22</f>
        <v>12028</v>
      </c>
      <c r="E104" s="214" t="s">
        <v>511</v>
      </c>
      <c r="G104" s="217"/>
      <c r="H104" s="217"/>
      <c r="J104" s="217">
        <v>23</v>
      </c>
      <c r="K104" s="217">
        <v>-1</v>
      </c>
      <c r="L104" s="217"/>
      <c r="M104" s="217">
        <v>23</v>
      </c>
      <c r="N104" s="217">
        <v>0</v>
      </c>
      <c r="O104" s="217"/>
      <c r="P104" s="217">
        <f t="shared" si="15"/>
        <v>116</v>
      </c>
      <c r="Q104" s="217">
        <v>37</v>
      </c>
      <c r="R104" s="217"/>
      <c r="S104" s="217">
        <f t="shared" si="17"/>
        <v>116</v>
      </c>
      <c r="T104" s="217">
        <v>31</v>
      </c>
      <c r="U104" s="217"/>
      <c r="V104" s="217">
        <f t="shared" si="9"/>
        <v>116</v>
      </c>
      <c r="W104" s="217">
        <v>16</v>
      </c>
      <c r="X104" s="217"/>
      <c r="Y104" s="217">
        <f t="shared" si="6"/>
        <v>116</v>
      </c>
      <c r="Z104" s="217">
        <v>23</v>
      </c>
      <c r="AA104" s="217"/>
      <c r="AF104" s="207" t="s">
        <v>251</v>
      </c>
      <c r="AG104" s="207" t="str">
        <f t="shared" si="10"/>
        <v>ManJeugd116</v>
      </c>
      <c r="AH104" s="217">
        <f t="shared" si="8"/>
        <v>116</v>
      </c>
      <c r="AI104" s="217">
        <v>7</v>
      </c>
      <c r="AM104" s="214" t="s">
        <v>497</v>
      </c>
      <c r="AN104" s="215" t="s">
        <v>148</v>
      </c>
      <c r="AO104" s="215" t="s">
        <v>15</v>
      </c>
      <c r="AP104" s="215" t="s">
        <v>435</v>
      </c>
      <c r="AQ104" s="215" t="s">
        <v>463</v>
      </c>
      <c r="AR104" s="215" t="s">
        <v>504</v>
      </c>
    </row>
    <row r="105" spans="1:44" ht="15.75" x14ac:dyDescent="0.25">
      <c r="A105" s="217"/>
      <c r="B105" s="217"/>
      <c r="D105" s="217">
        <f>H3+H8+H27+N32</f>
        <v>12029</v>
      </c>
      <c r="E105" s="214" t="s">
        <v>512</v>
      </c>
      <c r="G105" s="217"/>
      <c r="H105" s="217"/>
      <c r="J105" s="217">
        <v>24</v>
      </c>
      <c r="K105" s="217">
        <v>-1</v>
      </c>
      <c r="L105" s="217"/>
      <c r="M105" s="217">
        <v>24</v>
      </c>
      <c r="N105" s="217">
        <v>0</v>
      </c>
      <c r="O105" s="217"/>
      <c r="P105" s="217">
        <f t="shared" si="15"/>
        <v>117</v>
      </c>
      <c r="Q105" s="217">
        <v>37</v>
      </c>
      <c r="R105" s="217"/>
      <c r="S105" s="217">
        <f t="shared" si="17"/>
        <v>117</v>
      </c>
      <c r="T105" s="217">
        <v>31</v>
      </c>
      <c r="U105" s="217"/>
      <c r="V105" s="217">
        <f t="shared" si="9"/>
        <v>117</v>
      </c>
      <c r="W105" s="217">
        <v>16</v>
      </c>
      <c r="X105" s="217"/>
      <c r="Y105" s="217">
        <f t="shared" si="6"/>
        <v>117</v>
      </c>
      <c r="Z105" s="217">
        <v>23</v>
      </c>
      <c r="AA105" s="217"/>
      <c r="AF105" s="207" t="s">
        <v>251</v>
      </c>
      <c r="AG105" s="207" t="str">
        <f t="shared" si="10"/>
        <v>ManJeugd117</v>
      </c>
      <c r="AH105" s="217">
        <f t="shared" si="8"/>
        <v>117</v>
      </c>
      <c r="AI105" s="217">
        <v>7</v>
      </c>
      <c r="AM105" s="214" t="s">
        <v>497</v>
      </c>
      <c r="AN105" s="215" t="s">
        <v>148</v>
      </c>
      <c r="AO105" s="215" t="s">
        <v>15</v>
      </c>
      <c r="AP105" s="215" t="s">
        <v>435</v>
      </c>
      <c r="AQ105" s="215" t="s">
        <v>463</v>
      </c>
      <c r="AR105" s="215" t="s">
        <v>504</v>
      </c>
    </row>
    <row r="106" spans="1:44" ht="15.75" x14ac:dyDescent="0.25">
      <c r="A106" s="217"/>
      <c r="B106" s="217"/>
      <c r="D106" s="217">
        <f>H3+H8+H27+N42</f>
        <v>12030</v>
      </c>
      <c r="E106" s="214" t="s">
        <v>513</v>
      </c>
      <c r="G106" s="217"/>
      <c r="H106" s="217"/>
      <c r="J106" s="217">
        <v>25</v>
      </c>
      <c r="K106" s="217">
        <v>0</v>
      </c>
      <c r="L106" s="217"/>
      <c r="M106" s="217">
        <v>25</v>
      </c>
      <c r="N106" s="217">
        <v>1</v>
      </c>
      <c r="O106" s="217"/>
      <c r="P106" s="217">
        <f t="shared" si="15"/>
        <v>118</v>
      </c>
      <c r="Q106" s="217">
        <v>37</v>
      </c>
      <c r="R106" s="217"/>
      <c r="S106" s="217">
        <f t="shared" si="17"/>
        <v>118</v>
      </c>
      <c r="T106" s="217">
        <v>31</v>
      </c>
      <c r="U106" s="217"/>
      <c r="V106" s="217">
        <f t="shared" si="9"/>
        <v>118</v>
      </c>
      <c r="W106" s="217">
        <v>16</v>
      </c>
      <c r="X106" s="217"/>
      <c r="Y106" s="217">
        <f t="shared" si="6"/>
        <v>118</v>
      </c>
      <c r="Z106" s="217">
        <v>23</v>
      </c>
      <c r="AA106" s="217"/>
      <c r="AF106" s="207" t="s">
        <v>251</v>
      </c>
      <c r="AG106" s="207" t="str">
        <f t="shared" si="10"/>
        <v>ManJeugd118</v>
      </c>
      <c r="AH106" s="217">
        <f t="shared" si="8"/>
        <v>118</v>
      </c>
      <c r="AI106" s="217">
        <v>7</v>
      </c>
      <c r="AM106" s="214" t="s">
        <v>497</v>
      </c>
      <c r="AN106" s="215" t="s">
        <v>148</v>
      </c>
      <c r="AO106" s="215" t="s">
        <v>15</v>
      </c>
      <c r="AP106" s="215" t="s">
        <v>435</v>
      </c>
      <c r="AQ106" s="215" t="s">
        <v>463</v>
      </c>
      <c r="AR106" s="215" t="s">
        <v>504</v>
      </c>
    </row>
    <row r="107" spans="1:44" ht="15.75" x14ac:dyDescent="0.25">
      <c r="A107" s="217"/>
      <c r="B107" s="217"/>
      <c r="D107" s="217">
        <f>H3+H8+H27+N52</f>
        <v>12031</v>
      </c>
      <c r="E107" s="214" t="s">
        <v>514</v>
      </c>
      <c r="G107" s="217"/>
      <c r="H107" s="217"/>
      <c r="J107" s="217">
        <v>26</v>
      </c>
      <c r="K107" s="217">
        <v>0</v>
      </c>
      <c r="L107" s="217"/>
      <c r="M107" s="217">
        <v>26</v>
      </c>
      <c r="N107" s="217">
        <v>1</v>
      </c>
      <c r="O107" s="217"/>
      <c r="P107" s="217">
        <f t="shared" si="15"/>
        <v>119</v>
      </c>
      <c r="Q107" s="217">
        <v>37</v>
      </c>
      <c r="R107" s="217"/>
      <c r="S107" s="217">
        <f t="shared" si="17"/>
        <v>119</v>
      </c>
      <c r="T107" s="217">
        <v>31</v>
      </c>
      <c r="U107" s="217"/>
      <c r="V107" s="217">
        <f t="shared" si="9"/>
        <v>119</v>
      </c>
      <c r="W107" s="217">
        <v>16</v>
      </c>
      <c r="X107" s="217"/>
      <c r="Y107" s="217">
        <f t="shared" si="6"/>
        <v>119</v>
      </c>
      <c r="Z107" s="217">
        <v>23</v>
      </c>
      <c r="AA107" s="217"/>
      <c r="AF107" s="207" t="s">
        <v>251</v>
      </c>
      <c r="AG107" s="207" t="str">
        <f t="shared" si="10"/>
        <v>ManJeugd119</v>
      </c>
      <c r="AH107" s="217">
        <f t="shared" si="8"/>
        <v>119</v>
      </c>
      <c r="AI107" s="217">
        <v>7</v>
      </c>
      <c r="AM107" s="214" t="s">
        <v>497</v>
      </c>
      <c r="AN107" s="215" t="s">
        <v>148</v>
      </c>
      <c r="AO107" s="215" t="s">
        <v>15</v>
      </c>
      <c r="AP107" s="215" t="s">
        <v>435</v>
      </c>
      <c r="AQ107" s="215" t="s">
        <v>463</v>
      </c>
      <c r="AR107" s="215" t="s">
        <v>504</v>
      </c>
    </row>
    <row r="108" spans="1:44" ht="15.75" x14ac:dyDescent="0.25">
      <c r="A108" s="217"/>
      <c r="B108" s="217"/>
      <c r="D108" s="217">
        <f>H3+H8+H27+N62</f>
        <v>12032</v>
      </c>
      <c r="E108" s="214" t="s">
        <v>515</v>
      </c>
      <c r="G108" s="217"/>
      <c r="H108" s="217"/>
      <c r="J108" s="217">
        <v>27</v>
      </c>
      <c r="K108" s="217">
        <v>0</v>
      </c>
      <c r="L108" s="217"/>
      <c r="M108" s="217">
        <v>27</v>
      </c>
      <c r="N108" s="217">
        <v>1</v>
      </c>
      <c r="O108" s="217"/>
      <c r="P108" s="217">
        <f t="shared" si="15"/>
        <v>120</v>
      </c>
      <c r="Q108" s="217">
        <v>37</v>
      </c>
      <c r="R108" s="217"/>
      <c r="S108" s="217">
        <f t="shared" si="17"/>
        <v>120</v>
      </c>
      <c r="T108" s="217">
        <v>31</v>
      </c>
      <c r="U108" s="217"/>
      <c r="V108" s="217">
        <f t="shared" si="9"/>
        <v>120</v>
      </c>
      <c r="W108" s="217">
        <v>16</v>
      </c>
      <c r="X108" s="217"/>
      <c r="Y108" s="217">
        <f t="shared" si="6"/>
        <v>120</v>
      </c>
      <c r="Z108" s="217">
        <v>23</v>
      </c>
      <c r="AA108" s="217"/>
      <c r="AF108" s="207" t="s">
        <v>251</v>
      </c>
      <c r="AG108" s="207" t="str">
        <f t="shared" si="10"/>
        <v>ManJeugd120</v>
      </c>
      <c r="AH108" s="217">
        <f t="shared" si="8"/>
        <v>120</v>
      </c>
      <c r="AI108" s="217">
        <v>7</v>
      </c>
      <c r="AM108" s="214" t="s">
        <v>497</v>
      </c>
      <c r="AN108" s="215" t="s">
        <v>148</v>
      </c>
      <c r="AO108" s="215" t="s">
        <v>15</v>
      </c>
      <c r="AP108" s="215" t="s">
        <v>435</v>
      </c>
      <c r="AQ108" s="215" t="s">
        <v>463</v>
      </c>
      <c r="AR108" s="215" t="s">
        <v>504</v>
      </c>
    </row>
    <row r="109" spans="1:44" ht="15.75" x14ac:dyDescent="0.25">
      <c r="A109" s="217"/>
      <c r="B109" s="217"/>
      <c r="D109" s="217">
        <f>H3+H8+H27+N98</f>
        <v>12033</v>
      </c>
      <c r="E109" s="214" t="s">
        <v>516</v>
      </c>
      <c r="G109" s="217"/>
      <c r="H109" s="217"/>
      <c r="J109" s="217">
        <v>28</v>
      </c>
      <c r="K109" s="217">
        <v>0</v>
      </c>
      <c r="L109" s="217"/>
      <c r="M109" s="217">
        <v>28</v>
      </c>
      <c r="N109" s="217">
        <v>1</v>
      </c>
      <c r="O109" s="217"/>
      <c r="P109" s="217">
        <f t="shared" si="15"/>
        <v>121</v>
      </c>
      <c r="Q109" s="217">
        <v>37</v>
      </c>
      <c r="R109" s="217"/>
      <c r="S109" s="217">
        <f t="shared" si="17"/>
        <v>121</v>
      </c>
      <c r="T109" s="217">
        <v>31</v>
      </c>
      <c r="U109" s="217"/>
      <c r="V109" s="217">
        <f t="shared" si="9"/>
        <v>121</v>
      </c>
      <c r="W109" s="217">
        <v>16</v>
      </c>
      <c r="X109" s="217"/>
      <c r="Y109" s="217">
        <f t="shared" si="6"/>
        <v>121</v>
      </c>
      <c r="Z109" s="217">
        <v>23</v>
      </c>
      <c r="AA109" s="217"/>
      <c r="AF109" s="207" t="s">
        <v>251</v>
      </c>
      <c r="AG109" s="207" t="str">
        <f t="shared" si="10"/>
        <v>ManJeugd121</v>
      </c>
      <c r="AH109" s="217">
        <f t="shared" si="8"/>
        <v>121</v>
      </c>
      <c r="AI109" s="217">
        <v>7</v>
      </c>
      <c r="AL109" s="214"/>
      <c r="AM109" s="215"/>
      <c r="AN109" s="215"/>
      <c r="AO109" s="215"/>
      <c r="AP109" s="214"/>
      <c r="AQ109" s="214"/>
      <c r="AR109" s="214"/>
    </row>
    <row r="110" spans="1:44" ht="15.75" x14ac:dyDescent="0.25">
      <c r="A110" s="217"/>
      <c r="B110" s="217"/>
      <c r="D110" s="217">
        <f>H4+H8+H25+T32</f>
        <v>22036</v>
      </c>
      <c r="E110" s="214" t="s">
        <v>517</v>
      </c>
      <c r="G110" s="217"/>
      <c r="H110" s="217"/>
      <c r="J110" s="217">
        <v>29</v>
      </c>
      <c r="K110" s="217">
        <v>0</v>
      </c>
      <c r="L110" s="217"/>
      <c r="M110" s="217">
        <v>29</v>
      </c>
      <c r="N110" s="217">
        <v>1</v>
      </c>
      <c r="O110" s="217"/>
      <c r="P110" s="217">
        <f t="shared" si="15"/>
        <v>122</v>
      </c>
      <c r="Q110" s="217">
        <v>37</v>
      </c>
      <c r="R110" s="217"/>
      <c r="S110" s="217">
        <f t="shared" si="17"/>
        <v>122</v>
      </c>
      <c r="T110" s="217">
        <v>31</v>
      </c>
      <c r="U110" s="217"/>
      <c r="V110" s="217">
        <f t="shared" si="9"/>
        <v>122</v>
      </c>
      <c r="W110" s="217">
        <v>16</v>
      </c>
      <c r="X110" s="217"/>
      <c r="Y110" s="217">
        <f t="shared" ref="Y110:Y128" si="18">Y109+1</f>
        <v>122</v>
      </c>
      <c r="Z110" s="217">
        <v>23</v>
      </c>
      <c r="AA110" s="217"/>
      <c r="AF110" s="207" t="s">
        <v>251</v>
      </c>
      <c r="AG110" s="207" t="str">
        <f t="shared" si="10"/>
        <v>ManJeugd122</v>
      </c>
      <c r="AH110" s="217">
        <f t="shared" si="8"/>
        <v>122</v>
      </c>
      <c r="AI110" s="217">
        <v>7</v>
      </c>
      <c r="AL110" s="214"/>
      <c r="AM110" s="215"/>
      <c r="AN110" s="215"/>
      <c r="AO110" s="215"/>
      <c r="AP110" s="214"/>
      <c r="AQ110" s="214"/>
      <c r="AR110" s="214"/>
    </row>
    <row r="111" spans="1:44" ht="15.75" x14ac:dyDescent="0.25">
      <c r="A111" s="217"/>
      <c r="B111" s="217"/>
      <c r="D111" s="217">
        <f>H4+H8+H25+T37</f>
        <v>22037</v>
      </c>
      <c r="E111" s="214" t="s">
        <v>518</v>
      </c>
      <c r="G111" s="217"/>
      <c r="H111" s="217"/>
      <c r="J111" s="217">
        <v>30</v>
      </c>
      <c r="K111" s="217">
        <v>1</v>
      </c>
      <c r="L111" s="217"/>
      <c r="M111" s="217">
        <v>30</v>
      </c>
      <c r="N111" s="217">
        <v>2</v>
      </c>
      <c r="O111" s="217"/>
      <c r="P111" s="217">
        <f t="shared" si="15"/>
        <v>123</v>
      </c>
      <c r="Q111" s="217">
        <v>37</v>
      </c>
      <c r="R111" s="217"/>
      <c r="S111" s="217">
        <f t="shared" si="17"/>
        <v>123</v>
      </c>
      <c r="T111" s="217">
        <v>31</v>
      </c>
      <c r="U111" s="217"/>
      <c r="V111" s="217">
        <f t="shared" si="9"/>
        <v>123</v>
      </c>
      <c r="W111" s="217">
        <v>16</v>
      </c>
      <c r="X111" s="217"/>
      <c r="Y111" s="217">
        <f t="shared" si="18"/>
        <v>123</v>
      </c>
      <c r="Z111" s="217">
        <v>23</v>
      </c>
      <c r="AA111" s="217"/>
      <c r="AF111" s="207" t="s">
        <v>251</v>
      </c>
      <c r="AG111" s="207" t="str">
        <f t="shared" si="10"/>
        <v>ManJeugd123</v>
      </c>
      <c r="AH111" s="217">
        <f t="shared" si="8"/>
        <v>123</v>
      </c>
      <c r="AI111" s="217">
        <v>7</v>
      </c>
    </row>
    <row r="112" spans="1:44" ht="15.75" x14ac:dyDescent="0.25">
      <c r="A112" s="217"/>
      <c r="B112" s="217"/>
      <c r="D112" s="217">
        <f>H4+H8+H25+T42</f>
        <v>22038</v>
      </c>
      <c r="E112" s="214" t="s">
        <v>519</v>
      </c>
      <c r="G112" s="217"/>
      <c r="H112" s="217"/>
      <c r="J112" s="217">
        <v>31</v>
      </c>
      <c r="K112" s="217">
        <v>1</v>
      </c>
      <c r="L112" s="217"/>
      <c r="M112" s="217">
        <v>31</v>
      </c>
      <c r="N112" s="217">
        <v>2</v>
      </c>
      <c r="O112" s="217"/>
      <c r="P112" s="217">
        <f t="shared" si="15"/>
        <v>124</v>
      </c>
      <c r="Q112" s="217">
        <v>37</v>
      </c>
      <c r="R112" s="217"/>
      <c r="S112" s="217">
        <f t="shared" si="17"/>
        <v>124</v>
      </c>
      <c r="T112" s="217">
        <v>31</v>
      </c>
      <c r="U112" s="217"/>
      <c r="V112" s="217">
        <f t="shared" si="9"/>
        <v>124</v>
      </c>
      <c r="W112" s="217">
        <v>16</v>
      </c>
      <c r="X112" s="217"/>
      <c r="Y112" s="217">
        <f t="shared" si="18"/>
        <v>124</v>
      </c>
      <c r="Z112" s="217">
        <v>23</v>
      </c>
      <c r="AA112" s="217"/>
      <c r="AF112" s="207" t="s">
        <v>251</v>
      </c>
      <c r="AG112" s="207" t="str">
        <f t="shared" si="10"/>
        <v>ManJeugd124</v>
      </c>
      <c r="AH112" s="217">
        <f t="shared" si="8"/>
        <v>124</v>
      </c>
      <c r="AI112" s="217">
        <v>7</v>
      </c>
    </row>
    <row r="113" spans="1:35" ht="15.75" x14ac:dyDescent="0.25">
      <c r="A113" s="217"/>
      <c r="B113" s="217"/>
      <c r="D113" s="217">
        <f>H4+H8+H25+T47</f>
        <v>22039</v>
      </c>
      <c r="E113" s="214" t="s">
        <v>520</v>
      </c>
      <c r="G113" s="217"/>
      <c r="H113" s="217"/>
      <c r="J113" s="217">
        <v>32</v>
      </c>
      <c r="K113" s="217">
        <v>1</v>
      </c>
      <c r="L113" s="217"/>
      <c r="M113" s="217">
        <v>32</v>
      </c>
      <c r="N113" s="217">
        <v>2</v>
      </c>
      <c r="O113" s="217"/>
      <c r="P113" s="217">
        <f t="shared" si="15"/>
        <v>125</v>
      </c>
      <c r="Q113" s="217">
        <v>37</v>
      </c>
      <c r="R113" s="217"/>
      <c r="S113" s="217">
        <f t="shared" si="17"/>
        <v>125</v>
      </c>
      <c r="T113" s="217">
        <v>31</v>
      </c>
      <c r="U113" s="217"/>
      <c r="V113" s="217">
        <f t="shared" si="9"/>
        <v>125</v>
      </c>
      <c r="W113" s="217">
        <v>16</v>
      </c>
      <c r="X113" s="217"/>
      <c r="Y113" s="217">
        <f t="shared" si="18"/>
        <v>125</v>
      </c>
      <c r="Z113" s="217">
        <v>23</v>
      </c>
      <c r="AA113" s="217"/>
      <c r="AF113" s="207" t="s">
        <v>251</v>
      </c>
      <c r="AG113" s="207" t="str">
        <f t="shared" si="10"/>
        <v>ManJeugd125</v>
      </c>
      <c r="AH113" s="217">
        <f t="shared" si="8"/>
        <v>125</v>
      </c>
      <c r="AI113" s="217">
        <v>7</v>
      </c>
    </row>
    <row r="114" spans="1:35" ht="15.75" x14ac:dyDescent="0.25">
      <c r="A114" s="217"/>
      <c r="B114" s="217"/>
      <c r="D114" s="217">
        <f>H4+H8+H25+T52</f>
        <v>22040</v>
      </c>
      <c r="E114" s="214" t="s">
        <v>521</v>
      </c>
      <c r="G114" s="217"/>
      <c r="H114" s="217"/>
      <c r="J114" s="217">
        <v>33</v>
      </c>
      <c r="K114" s="217">
        <v>1</v>
      </c>
      <c r="L114" s="217"/>
      <c r="M114" s="217">
        <v>33</v>
      </c>
      <c r="N114" s="217">
        <v>2</v>
      </c>
      <c r="O114" s="217"/>
      <c r="P114" s="217"/>
      <c r="Q114" s="217"/>
      <c r="R114" s="217"/>
      <c r="S114" s="217"/>
      <c r="T114" s="217"/>
      <c r="U114" s="217"/>
      <c r="V114" s="217">
        <f t="shared" si="9"/>
        <v>126</v>
      </c>
      <c r="W114" s="217">
        <v>16</v>
      </c>
      <c r="X114" s="217"/>
      <c r="Y114" s="217">
        <f t="shared" si="18"/>
        <v>126</v>
      </c>
      <c r="Z114" s="217">
        <v>23</v>
      </c>
      <c r="AA114" s="217"/>
      <c r="AF114" s="207" t="s">
        <v>251</v>
      </c>
      <c r="AG114" s="207" t="str">
        <f t="shared" si="10"/>
        <v>ManJeugd126</v>
      </c>
      <c r="AH114" s="217">
        <f t="shared" si="8"/>
        <v>126</v>
      </c>
      <c r="AI114" s="217">
        <v>7</v>
      </c>
    </row>
    <row r="115" spans="1:35" ht="15.75" x14ac:dyDescent="0.25">
      <c r="A115" s="217"/>
      <c r="B115" s="217"/>
      <c r="D115" s="217">
        <f>$H$4+$H$8+$H$25+T113</f>
        <v>22041</v>
      </c>
      <c r="E115" s="214" t="s">
        <v>522</v>
      </c>
      <c r="G115" s="217"/>
      <c r="H115" s="217"/>
      <c r="J115" s="217">
        <v>34</v>
      </c>
      <c r="K115" s="217">
        <v>1</v>
      </c>
      <c r="L115" s="217"/>
      <c r="M115" s="217">
        <v>34</v>
      </c>
      <c r="N115" s="217">
        <v>2</v>
      </c>
      <c r="O115" s="217"/>
      <c r="P115" s="217"/>
      <c r="Q115" s="217"/>
      <c r="R115" s="217"/>
      <c r="S115" s="217"/>
      <c r="T115" s="217"/>
      <c r="U115" s="217"/>
      <c r="V115" s="217">
        <f t="shared" si="9"/>
        <v>127</v>
      </c>
      <c r="W115" s="217">
        <v>16</v>
      </c>
      <c r="X115" s="217"/>
      <c r="Y115" s="217">
        <f t="shared" si="18"/>
        <v>127</v>
      </c>
      <c r="Z115" s="217">
        <v>23</v>
      </c>
      <c r="AA115" s="217"/>
      <c r="AF115" s="207" t="s">
        <v>251</v>
      </c>
      <c r="AG115" s="207" t="str">
        <f t="shared" si="10"/>
        <v>ManJeugd127</v>
      </c>
      <c r="AH115" s="217">
        <f t="shared" si="8"/>
        <v>127</v>
      </c>
      <c r="AI115" s="217">
        <v>7</v>
      </c>
    </row>
    <row r="116" spans="1:35" ht="15.75" x14ac:dyDescent="0.25">
      <c r="A116" s="217"/>
      <c r="B116" s="217"/>
      <c r="D116" s="217">
        <f>$H$4+$H$8+$H$26+T32</f>
        <v>22046</v>
      </c>
      <c r="E116" s="214" t="s">
        <v>523</v>
      </c>
      <c r="G116" s="217"/>
      <c r="H116" s="217"/>
      <c r="J116" s="217">
        <f t="shared" ref="J116:J148" si="19">J115+1</f>
        <v>35</v>
      </c>
      <c r="K116" s="217">
        <v>2</v>
      </c>
      <c r="L116" s="217"/>
      <c r="M116" s="217">
        <f t="shared" ref="M116:M148" si="20">M115+1</f>
        <v>35</v>
      </c>
      <c r="N116" s="217">
        <v>3</v>
      </c>
      <c r="O116" s="217"/>
      <c r="P116" s="217"/>
      <c r="Q116" s="217"/>
      <c r="R116" s="217"/>
      <c r="S116" s="217"/>
      <c r="T116" s="217"/>
      <c r="U116" s="217"/>
      <c r="V116" s="217">
        <f t="shared" si="9"/>
        <v>128</v>
      </c>
      <c r="W116" s="217">
        <v>16</v>
      </c>
      <c r="X116" s="217"/>
      <c r="Y116" s="217">
        <f t="shared" si="18"/>
        <v>128</v>
      </c>
      <c r="Z116" s="217">
        <v>23</v>
      </c>
      <c r="AA116" s="217"/>
      <c r="AF116" s="207" t="s">
        <v>251</v>
      </c>
      <c r="AG116" s="207" t="str">
        <f t="shared" si="10"/>
        <v>ManJeugd128</v>
      </c>
      <c r="AH116" s="217">
        <f t="shared" si="8"/>
        <v>128</v>
      </c>
      <c r="AI116" s="217">
        <v>7</v>
      </c>
    </row>
    <row r="117" spans="1:35" ht="15.75" x14ac:dyDescent="0.25">
      <c r="A117" s="217"/>
      <c r="B117" s="217"/>
      <c r="D117" s="217">
        <f>$H$4+$H$8+$H$26+T37</f>
        <v>22047</v>
      </c>
      <c r="E117" s="214" t="s">
        <v>524</v>
      </c>
      <c r="G117" s="217"/>
      <c r="H117" s="217"/>
      <c r="J117" s="217">
        <f t="shared" si="19"/>
        <v>36</v>
      </c>
      <c r="K117" s="217">
        <v>2</v>
      </c>
      <c r="L117" s="217"/>
      <c r="M117" s="217">
        <f t="shared" si="20"/>
        <v>36</v>
      </c>
      <c r="N117" s="217">
        <v>3</v>
      </c>
      <c r="O117" s="217"/>
      <c r="P117" s="217"/>
      <c r="Q117" s="217"/>
      <c r="R117" s="217"/>
      <c r="S117" s="217"/>
      <c r="T117" s="217"/>
      <c r="U117" s="217"/>
      <c r="V117" s="217">
        <f t="shared" si="9"/>
        <v>129</v>
      </c>
      <c r="W117" s="217">
        <v>16</v>
      </c>
      <c r="X117" s="217"/>
      <c r="Y117" s="217">
        <f t="shared" si="18"/>
        <v>129</v>
      </c>
      <c r="Z117" s="217">
        <v>23</v>
      </c>
      <c r="AA117" s="217"/>
      <c r="AF117" s="207" t="s">
        <v>251</v>
      </c>
      <c r="AG117" s="207" t="str">
        <f t="shared" si="10"/>
        <v>ManJeugd129</v>
      </c>
      <c r="AH117" s="217">
        <f t="shared" si="8"/>
        <v>129</v>
      </c>
      <c r="AI117" s="217">
        <v>7</v>
      </c>
    </row>
    <row r="118" spans="1:35" ht="15.75" x14ac:dyDescent="0.25">
      <c r="A118" s="217"/>
      <c r="B118" s="217"/>
      <c r="D118" s="217">
        <f>$H$4+$H$8+$H$26+T42</f>
        <v>22048</v>
      </c>
      <c r="E118" s="214" t="s">
        <v>525</v>
      </c>
      <c r="G118" s="217"/>
      <c r="H118" s="217"/>
      <c r="J118" s="217">
        <f t="shared" si="19"/>
        <v>37</v>
      </c>
      <c r="K118" s="217">
        <v>2</v>
      </c>
      <c r="L118" s="217"/>
      <c r="M118" s="217">
        <f t="shared" si="20"/>
        <v>37</v>
      </c>
      <c r="N118" s="217">
        <v>3</v>
      </c>
      <c r="O118" s="217"/>
      <c r="P118" s="217"/>
      <c r="Q118" s="217"/>
      <c r="R118" s="217"/>
      <c r="S118" s="217"/>
      <c r="T118" s="217"/>
      <c r="U118" s="217"/>
      <c r="V118" s="217">
        <f t="shared" si="9"/>
        <v>130</v>
      </c>
      <c r="W118" s="217">
        <v>16</v>
      </c>
      <c r="X118" s="217"/>
      <c r="Y118" s="217">
        <f t="shared" si="18"/>
        <v>130</v>
      </c>
      <c r="Z118" s="217">
        <v>23</v>
      </c>
      <c r="AA118" s="217"/>
      <c r="AF118" s="207" t="s">
        <v>251</v>
      </c>
      <c r="AG118" s="207" t="str">
        <f t="shared" si="10"/>
        <v>ManJeugd130</v>
      </c>
      <c r="AH118" s="217">
        <f t="shared" si="8"/>
        <v>130</v>
      </c>
      <c r="AI118" s="217">
        <v>7</v>
      </c>
    </row>
    <row r="119" spans="1:35" ht="15.75" x14ac:dyDescent="0.25">
      <c r="A119" s="217"/>
      <c r="B119" s="217"/>
      <c r="D119" s="217">
        <f>$H$4+$H$8+$H$26+T47</f>
        <v>22049</v>
      </c>
      <c r="E119" s="214" t="s">
        <v>526</v>
      </c>
      <c r="G119" s="217"/>
      <c r="H119" s="217"/>
      <c r="J119" s="217">
        <f t="shared" si="19"/>
        <v>38</v>
      </c>
      <c r="K119" s="217">
        <v>2</v>
      </c>
      <c r="L119" s="217"/>
      <c r="M119" s="217">
        <f t="shared" si="20"/>
        <v>38</v>
      </c>
      <c r="N119" s="217">
        <v>3</v>
      </c>
      <c r="O119" s="217"/>
      <c r="P119" s="217"/>
      <c r="Q119" s="217"/>
      <c r="R119" s="217"/>
      <c r="S119" s="217"/>
      <c r="T119" s="217"/>
      <c r="U119" s="217"/>
      <c r="V119" s="217">
        <f t="shared" si="9"/>
        <v>131</v>
      </c>
      <c r="W119" s="217">
        <v>16</v>
      </c>
      <c r="X119" s="217"/>
      <c r="Y119" s="217">
        <f t="shared" si="18"/>
        <v>131</v>
      </c>
      <c r="Z119" s="217">
        <v>23</v>
      </c>
      <c r="AA119" s="217"/>
      <c r="AF119" s="207" t="s">
        <v>251</v>
      </c>
      <c r="AG119" s="207" t="str">
        <f t="shared" si="10"/>
        <v>ManJeugd131</v>
      </c>
      <c r="AH119" s="217">
        <f t="shared" si="8"/>
        <v>131</v>
      </c>
      <c r="AI119" s="217">
        <v>7</v>
      </c>
    </row>
    <row r="120" spans="1:35" ht="15.75" x14ac:dyDescent="0.25">
      <c r="A120" s="217"/>
      <c r="B120" s="217"/>
      <c r="D120" s="217">
        <f>$H$4+$H$8+$H$26+T52</f>
        <v>22050</v>
      </c>
      <c r="E120" s="214" t="s">
        <v>527</v>
      </c>
      <c r="G120" s="217"/>
      <c r="H120" s="217"/>
      <c r="J120" s="217">
        <f t="shared" si="19"/>
        <v>39</v>
      </c>
      <c r="K120" s="217">
        <v>2</v>
      </c>
      <c r="L120" s="217"/>
      <c r="M120" s="217">
        <f t="shared" si="20"/>
        <v>39</v>
      </c>
      <c r="N120" s="217">
        <v>3</v>
      </c>
      <c r="O120" s="217"/>
      <c r="P120" s="217"/>
      <c r="Q120" s="217"/>
      <c r="R120" s="217"/>
      <c r="S120" s="217"/>
      <c r="T120" s="217"/>
      <c r="U120" s="217"/>
      <c r="V120" s="217">
        <f t="shared" si="9"/>
        <v>132</v>
      </c>
      <c r="W120" s="217">
        <v>16</v>
      </c>
      <c r="X120" s="217"/>
      <c r="Y120" s="217">
        <f t="shared" si="18"/>
        <v>132</v>
      </c>
      <c r="Z120" s="217">
        <v>23</v>
      </c>
      <c r="AA120" s="217"/>
      <c r="AF120" s="207" t="s">
        <v>251</v>
      </c>
      <c r="AG120" s="207" t="str">
        <f t="shared" si="10"/>
        <v>ManJeugd132</v>
      </c>
      <c r="AH120" s="217">
        <f t="shared" si="8"/>
        <v>132</v>
      </c>
      <c r="AI120" s="217">
        <v>7</v>
      </c>
    </row>
    <row r="121" spans="1:35" ht="15.75" x14ac:dyDescent="0.25">
      <c r="A121" s="217"/>
      <c r="B121" s="217"/>
      <c r="D121" s="217">
        <f>$H$4+$H$8+$H$26+T113</f>
        <v>22051</v>
      </c>
      <c r="E121" s="214" t="s">
        <v>528</v>
      </c>
      <c r="G121" s="217"/>
      <c r="H121" s="217"/>
      <c r="J121" s="217">
        <f t="shared" si="19"/>
        <v>40</v>
      </c>
      <c r="K121" s="217">
        <v>3</v>
      </c>
      <c r="L121" s="217"/>
      <c r="M121" s="217">
        <f t="shared" si="20"/>
        <v>40</v>
      </c>
      <c r="N121" s="217">
        <v>4</v>
      </c>
      <c r="O121" s="217"/>
      <c r="P121" s="217"/>
      <c r="Q121" s="217"/>
      <c r="R121" s="217"/>
      <c r="S121" s="217"/>
      <c r="T121" s="217"/>
      <c r="U121" s="217"/>
      <c r="V121" s="217">
        <f t="shared" si="9"/>
        <v>133</v>
      </c>
      <c r="W121" s="217">
        <v>16</v>
      </c>
      <c r="X121" s="217"/>
      <c r="Y121" s="217">
        <f t="shared" si="18"/>
        <v>133</v>
      </c>
      <c r="Z121" s="217">
        <v>23</v>
      </c>
      <c r="AA121" s="217"/>
      <c r="AF121" s="207" t="s">
        <v>251</v>
      </c>
      <c r="AG121" s="207" t="str">
        <f t="shared" si="10"/>
        <v>ManJeugd133</v>
      </c>
      <c r="AH121" s="217">
        <f t="shared" ref="AH121:AH128" si="21">AH120+1</f>
        <v>133</v>
      </c>
      <c r="AI121" s="217">
        <v>7</v>
      </c>
    </row>
    <row r="122" spans="1:35" ht="15.75" x14ac:dyDescent="0.25">
      <c r="A122" s="217"/>
      <c r="B122" s="217"/>
      <c r="D122" s="217">
        <f>$H$4+$H$8+$H$27+T32</f>
        <v>22056</v>
      </c>
      <c r="E122" s="214" t="s">
        <v>529</v>
      </c>
      <c r="G122" s="217"/>
      <c r="H122" s="217"/>
      <c r="J122" s="217">
        <f t="shared" si="19"/>
        <v>41</v>
      </c>
      <c r="K122" s="217">
        <v>3</v>
      </c>
      <c r="L122" s="217"/>
      <c r="M122" s="217">
        <f t="shared" si="20"/>
        <v>41</v>
      </c>
      <c r="N122" s="217">
        <v>4</v>
      </c>
      <c r="O122" s="217"/>
      <c r="P122" s="217"/>
      <c r="Q122" s="217"/>
      <c r="R122" s="217"/>
      <c r="S122" s="217"/>
      <c r="T122" s="217"/>
      <c r="U122" s="217"/>
      <c r="V122" s="217">
        <f t="shared" si="9"/>
        <v>134</v>
      </c>
      <c r="W122" s="217">
        <v>16</v>
      </c>
      <c r="X122" s="217"/>
      <c r="Y122" s="217">
        <f t="shared" si="18"/>
        <v>134</v>
      </c>
      <c r="Z122" s="217">
        <v>23</v>
      </c>
      <c r="AA122" s="217"/>
      <c r="AF122" s="207" t="s">
        <v>251</v>
      </c>
      <c r="AG122" s="207" t="str">
        <f t="shared" si="10"/>
        <v>ManJeugd134</v>
      </c>
      <c r="AH122" s="217">
        <f t="shared" si="21"/>
        <v>134</v>
      </c>
      <c r="AI122" s="217">
        <v>7</v>
      </c>
    </row>
    <row r="123" spans="1:35" ht="15.75" x14ac:dyDescent="0.25">
      <c r="A123" s="217"/>
      <c r="B123" s="217"/>
      <c r="D123" s="217">
        <f>$H$4+$H$8+$H$27+T37</f>
        <v>22057</v>
      </c>
      <c r="E123" s="214" t="s">
        <v>530</v>
      </c>
      <c r="G123" s="217"/>
      <c r="H123" s="217"/>
      <c r="J123" s="217">
        <f t="shared" si="19"/>
        <v>42</v>
      </c>
      <c r="K123" s="217">
        <v>3</v>
      </c>
      <c r="L123" s="217"/>
      <c r="M123" s="217">
        <f t="shared" si="20"/>
        <v>42</v>
      </c>
      <c r="N123" s="217">
        <v>4</v>
      </c>
      <c r="O123" s="217"/>
      <c r="P123" s="217"/>
      <c r="Q123" s="217"/>
      <c r="R123" s="217"/>
      <c r="S123" s="217"/>
      <c r="T123" s="217"/>
      <c r="U123" s="217"/>
      <c r="V123" s="217">
        <f t="shared" si="9"/>
        <v>135</v>
      </c>
      <c r="W123" s="217">
        <v>16</v>
      </c>
      <c r="X123" s="217"/>
      <c r="Y123" s="217">
        <f t="shared" si="18"/>
        <v>135</v>
      </c>
      <c r="Z123" s="217">
        <v>23</v>
      </c>
      <c r="AA123" s="217"/>
      <c r="AF123" s="207" t="s">
        <v>251</v>
      </c>
      <c r="AG123" s="207" t="str">
        <f t="shared" si="10"/>
        <v>ManJeugd135</v>
      </c>
      <c r="AH123" s="217">
        <f t="shared" si="21"/>
        <v>135</v>
      </c>
      <c r="AI123" s="217">
        <v>7</v>
      </c>
    </row>
    <row r="124" spans="1:35" ht="15.75" x14ac:dyDescent="0.25">
      <c r="A124" s="217"/>
      <c r="B124" s="217"/>
      <c r="D124" s="217">
        <f>$H$4+$H$8+$H$27+T42</f>
        <v>22058</v>
      </c>
      <c r="E124" s="214" t="s">
        <v>531</v>
      </c>
      <c r="G124" s="217"/>
      <c r="H124" s="217"/>
      <c r="J124" s="217">
        <f t="shared" si="19"/>
        <v>43</v>
      </c>
      <c r="K124" s="217">
        <v>3</v>
      </c>
      <c r="L124" s="217"/>
      <c r="M124" s="217">
        <f t="shared" si="20"/>
        <v>43</v>
      </c>
      <c r="N124" s="217">
        <v>4</v>
      </c>
      <c r="O124" s="217"/>
      <c r="P124" s="217"/>
      <c r="Q124" s="217"/>
      <c r="R124" s="217"/>
      <c r="S124" s="217"/>
      <c r="T124" s="217"/>
      <c r="U124" s="217"/>
      <c r="V124" s="217">
        <f t="shared" si="9"/>
        <v>136</v>
      </c>
      <c r="W124" s="217">
        <v>16</v>
      </c>
      <c r="X124" s="217"/>
      <c r="Y124" s="217">
        <f t="shared" si="18"/>
        <v>136</v>
      </c>
      <c r="Z124" s="217">
        <v>23</v>
      </c>
      <c r="AA124" s="217"/>
      <c r="AF124" s="207" t="s">
        <v>251</v>
      </c>
      <c r="AG124" s="207" t="str">
        <f t="shared" si="10"/>
        <v>ManJeugd136</v>
      </c>
      <c r="AH124" s="217">
        <f t="shared" si="21"/>
        <v>136</v>
      </c>
      <c r="AI124" s="217">
        <v>7</v>
      </c>
    </row>
    <row r="125" spans="1:35" ht="15.75" x14ac:dyDescent="0.25">
      <c r="A125" s="217"/>
      <c r="B125" s="217"/>
      <c r="D125" s="217">
        <f>$H$4+$H$8+$H$27+T47</f>
        <v>22059</v>
      </c>
      <c r="E125" s="214" t="s">
        <v>532</v>
      </c>
      <c r="G125" s="217"/>
      <c r="H125" s="217"/>
      <c r="J125" s="217">
        <f t="shared" si="19"/>
        <v>44</v>
      </c>
      <c r="K125" s="217">
        <v>3</v>
      </c>
      <c r="L125" s="217"/>
      <c r="M125" s="217">
        <f t="shared" si="20"/>
        <v>44</v>
      </c>
      <c r="N125" s="217">
        <v>4</v>
      </c>
      <c r="O125" s="217"/>
      <c r="P125" s="217"/>
      <c r="Q125" s="217"/>
      <c r="R125" s="217"/>
      <c r="S125" s="217"/>
      <c r="T125" s="217"/>
      <c r="U125" s="217"/>
      <c r="V125" s="217">
        <f t="shared" si="9"/>
        <v>137</v>
      </c>
      <c r="W125" s="217">
        <v>16</v>
      </c>
      <c r="X125" s="217"/>
      <c r="Y125" s="217">
        <f t="shared" si="18"/>
        <v>137</v>
      </c>
      <c r="Z125" s="217">
        <v>23</v>
      </c>
      <c r="AA125" s="217"/>
      <c r="AF125" s="207" t="s">
        <v>251</v>
      </c>
      <c r="AG125" s="207" t="str">
        <f t="shared" si="10"/>
        <v>ManJeugd137</v>
      </c>
      <c r="AH125" s="217">
        <f t="shared" si="21"/>
        <v>137</v>
      </c>
      <c r="AI125" s="217">
        <v>7</v>
      </c>
    </row>
    <row r="126" spans="1:35" ht="15.75" x14ac:dyDescent="0.25">
      <c r="A126" s="217"/>
      <c r="B126" s="217"/>
      <c r="D126" s="217">
        <f>$H$4+$H$8+$H$27+T52</f>
        <v>22060</v>
      </c>
      <c r="E126" s="214" t="s">
        <v>533</v>
      </c>
      <c r="G126" s="217"/>
      <c r="H126" s="217"/>
      <c r="J126" s="217">
        <f t="shared" si="19"/>
        <v>45</v>
      </c>
      <c r="K126" s="217">
        <v>4</v>
      </c>
      <c r="L126" s="217"/>
      <c r="M126" s="217">
        <f t="shared" si="20"/>
        <v>45</v>
      </c>
      <c r="N126" s="217">
        <v>5</v>
      </c>
      <c r="O126" s="217"/>
      <c r="P126" s="217"/>
      <c r="Q126" s="217"/>
      <c r="R126" s="217"/>
      <c r="S126" s="217"/>
      <c r="T126" s="217"/>
      <c r="U126" s="217"/>
      <c r="V126" s="217">
        <f t="shared" si="9"/>
        <v>138</v>
      </c>
      <c r="W126" s="217">
        <v>16</v>
      </c>
      <c r="X126" s="217"/>
      <c r="Y126" s="217">
        <f t="shared" si="18"/>
        <v>138</v>
      </c>
      <c r="Z126" s="217">
        <v>23</v>
      </c>
      <c r="AA126" s="217"/>
      <c r="AF126" s="207" t="s">
        <v>251</v>
      </c>
      <c r="AG126" s="207" t="str">
        <f t="shared" si="10"/>
        <v>ManJeugd138</v>
      </c>
      <c r="AH126" s="217">
        <f t="shared" si="21"/>
        <v>138</v>
      </c>
      <c r="AI126" s="217">
        <v>7</v>
      </c>
    </row>
    <row r="127" spans="1:35" ht="15.75" x14ac:dyDescent="0.25">
      <c r="A127" s="217"/>
      <c r="B127" s="217"/>
      <c r="D127" s="217">
        <f>$H$4+$H$8+$H$27+T113</f>
        <v>22061</v>
      </c>
      <c r="E127" s="214" t="s">
        <v>534</v>
      </c>
      <c r="G127" s="217"/>
      <c r="H127" s="217"/>
      <c r="J127" s="217">
        <f t="shared" si="19"/>
        <v>46</v>
      </c>
      <c r="K127" s="217">
        <v>4</v>
      </c>
      <c r="L127" s="217"/>
      <c r="M127" s="217">
        <f t="shared" si="20"/>
        <v>46</v>
      </c>
      <c r="N127" s="217">
        <v>5</v>
      </c>
      <c r="O127" s="217"/>
      <c r="P127" s="217"/>
      <c r="Q127" s="217"/>
      <c r="R127" s="217"/>
      <c r="S127" s="217"/>
      <c r="T127" s="217"/>
      <c r="U127" s="217"/>
      <c r="V127" s="217">
        <f t="shared" ref="V127:V128" si="22">V126+1</f>
        <v>139</v>
      </c>
      <c r="W127" s="217">
        <v>16</v>
      </c>
      <c r="X127" s="217"/>
      <c r="Y127" s="217">
        <f t="shared" si="18"/>
        <v>139</v>
      </c>
      <c r="Z127" s="217">
        <v>23</v>
      </c>
      <c r="AA127" s="217"/>
      <c r="AF127" s="207" t="s">
        <v>251</v>
      </c>
      <c r="AG127" s="207" t="str">
        <f t="shared" si="10"/>
        <v>ManJeugd139</v>
      </c>
      <c r="AH127" s="217">
        <f t="shared" si="21"/>
        <v>139</v>
      </c>
      <c r="AI127" s="217">
        <v>7</v>
      </c>
    </row>
    <row r="128" spans="1:35" ht="15.75" x14ac:dyDescent="0.25">
      <c r="A128" s="217"/>
      <c r="B128" s="217"/>
      <c r="D128" s="217">
        <f>$H$5+$H$8+$H$25+Z37</f>
        <v>32028</v>
      </c>
      <c r="E128" s="214" t="s">
        <v>535</v>
      </c>
      <c r="G128" s="217"/>
      <c r="H128" s="217"/>
      <c r="J128" s="217">
        <f t="shared" si="19"/>
        <v>47</v>
      </c>
      <c r="K128" s="217">
        <v>4</v>
      </c>
      <c r="L128" s="217"/>
      <c r="M128" s="217">
        <f t="shared" si="20"/>
        <v>47</v>
      </c>
      <c r="N128" s="217">
        <v>5</v>
      </c>
      <c r="O128" s="217"/>
      <c r="P128" s="217"/>
      <c r="Q128" s="217"/>
      <c r="R128" s="217"/>
      <c r="S128" s="217"/>
      <c r="T128" s="217"/>
      <c r="U128" s="217"/>
      <c r="V128" s="217">
        <f t="shared" si="22"/>
        <v>140</v>
      </c>
      <c r="W128" s="217">
        <v>16</v>
      </c>
      <c r="X128" s="217"/>
      <c r="Y128" s="217">
        <f t="shared" si="18"/>
        <v>140</v>
      </c>
      <c r="Z128" s="217">
        <v>23</v>
      </c>
      <c r="AA128" s="217"/>
      <c r="AF128" s="207" t="s">
        <v>251</v>
      </c>
      <c r="AG128" s="207" t="str">
        <f t="shared" si="10"/>
        <v>ManJeugd140</v>
      </c>
      <c r="AH128" s="217">
        <f t="shared" si="21"/>
        <v>140</v>
      </c>
      <c r="AI128" s="217">
        <v>7</v>
      </c>
    </row>
    <row r="129" spans="1:35" ht="15.75" x14ac:dyDescent="0.25">
      <c r="A129" s="217"/>
      <c r="B129" s="217"/>
      <c r="D129" s="217">
        <f>$H$5+$H$8+$H$25+Z43</f>
        <v>32029</v>
      </c>
      <c r="E129" s="214" t="s">
        <v>536</v>
      </c>
      <c r="G129" s="217"/>
      <c r="H129" s="217"/>
      <c r="J129" s="217">
        <f t="shared" si="19"/>
        <v>48</v>
      </c>
      <c r="K129" s="217">
        <v>4</v>
      </c>
      <c r="L129" s="217"/>
      <c r="M129" s="217">
        <f t="shared" si="20"/>
        <v>48</v>
      </c>
      <c r="N129" s="217">
        <v>5</v>
      </c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  <c r="AA129" s="217"/>
      <c r="AF129" s="207" t="s">
        <v>252</v>
      </c>
      <c r="AG129" s="207" t="str">
        <f t="shared" si="10"/>
        <v>VrouwJeugd15</v>
      </c>
      <c r="AH129" s="217">
        <v>15</v>
      </c>
      <c r="AI129" s="217">
        <v>-1</v>
      </c>
    </row>
    <row r="130" spans="1:35" ht="15.75" x14ac:dyDescent="0.25">
      <c r="A130" s="217"/>
      <c r="B130" s="217"/>
      <c r="D130" s="217">
        <f>$H$5+$H$8+$H$25+Z49</f>
        <v>32030</v>
      </c>
      <c r="E130" s="214" t="s">
        <v>537</v>
      </c>
      <c r="G130" s="217"/>
      <c r="H130" s="217"/>
      <c r="J130" s="217">
        <f t="shared" si="19"/>
        <v>49</v>
      </c>
      <c r="K130" s="217">
        <v>4</v>
      </c>
      <c r="L130" s="217"/>
      <c r="M130" s="217">
        <f t="shared" si="20"/>
        <v>49</v>
      </c>
      <c r="N130" s="217">
        <v>5</v>
      </c>
      <c r="O130" s="217"/>
      <c r="P130" s="217"/>
      <c r="Q130" s="217"/>
      <c r="R130" s="217"/>
      <c r="S130" s="217"/>
      <c r="T130" s="217"/>
      <c r="U130" s="217"/>
      <c r="AA130" s="217"/>
      <c r="AF130" s="207" t="s">
        <v>252</v>
      </c>
      <c r="AG130" s="207" t="str">
        <f t="shared" si="10"/>
        <v>VrouwJeugd16</v>
      </c>
      <c r="AH130" s="217">
        <v>16</v>
      </c>
      <c r="AI130" s="217">
        <v>-1</v>
      </c>
    </row>
    <row r="131" spans="1:35" ht="15.75" x14ac:dyDescent="0.25">
      <c r="A131" s="217"/>
      <c r="B131" s="217"/>
      <c r="D131" s="217">
        <f>$H$5+$H$8+$H$25+Z55</f>
        <v>32031</v>
      </c>
      <c r="E131" s="214" t="s">
        <v>538</v>
      </c>
      <c r="G131" s="217"/>
      <c r="H131" s="217"/>
      <c r="J131" s="217">
        <f t="shared" si="19"/>
        <v>50</v>
      </c>
      <c r="K131" s="217">
        <v>5</v>
      </c>
      <c r="L131" s="217"/>
      <c r="M131" s="217">
        <f t="shared" si="20"/>
        <v>50</v>
      </c>
      <c r="N131" s="217">
        <v>6</v>
      </c>
      <c r="P131" s="217"/>
      <c r="Q131" s="217"/>
      <c r="R131" s="217"/>
      <c r="S131" s="217"/>
      <c r="T131" s="217"/>
      <c r="U131" s="217"/>
      <c r="AF131" s="207" t="s">
        <v>252</v>
      </c>
      <c r="AG131" s="207" t="str">
        <f t="shared" ref="AG131:AG194" si="23">CONCATENATE($AF131,$AH131)</f>
        <v>VrouwJeugd17</v>
      </c>
      <c r="AH131" s="217">
        <v>17</v>
      </c>
      <c r="AI131" s="217">
        <v>-1</v>
      </c>
    </row>
    <row r="132" spans="1:35" ht="15.75" x14ac:dyDescent="0.25">
      <c r="A132" s="217"/>
      <c r="B132" s="217"/>
      <c r="D132" s="217">
        <f>$H$5+$H$8+$H$25+Z62</f>
        <v>32032</v>
      </c>
      <c r="E132" s="214" t="s">
        <v>539</v>
      </c>
      <c r="G132" s="217"/>
      <c r="H132" s="217"/>
      <c r="J132" s="217">
        <f t="shared" si="19"/>
        <v>51</v>
      </c>
      <c r="K132" s="217">
        <v>5</v>
      </c>
      <c r="L132" s="217"/>
      <c r="M132" s="217">
        <f t="shared" si="20"/>
        <v>51</v>
      </c>
      <c r="N132" s="217">
        <v>6</v>
      </c>
      <c r="P132" s="217"/>
      <c r="Q132" s="217"/>
      <c r="R132" s="217"/>
      <c r="S132" s="217"/>
      <c r="T132" s="217"/>
      <c r="U132" s="217"/>
      <c r="AF132" s="207" t="s">
        <v>252</v>
      </c>
      <c r="AG132" s="207" t="str">
        <f t="shared" si="23"/>
        <v>VrouwJeugd18</v>
      </c>
      <c r="AH132" s="217">
        <v>18</v>
      </c>
      <c r="AI132" s="217">
        <v>-1</v>
      </c>
    </row>
    <row r="133" spans="1:35" ht="15.75" x14ac:dyDescent="0.25">
      <c r="A133" s="217"/>
      <c r="B133" s="217"/>
      <c r="D133" s="217">
        <f>$H$5+$H$8+$H$25+Z128</f>
        <v>32033</v>
      </c>
      <c r="E133" s="214" t="s">
        <v>540</v>
      </c>
      <c r="G133" s="216"/>
      <c r="I133" s="217" t="s">
        <v>250</v>
      </c>
      <c r="J133" s="217">
        <f t="shared" si="19"/>
        <v>52</v>
      </c>
      <c r="K133" s="217">
        <v>5</v>
      </c>
      <c r="L133" s="217"/>
      <c r="M133" s="217">
        <f t="shared" si="20"/>
        <v>52</v>
      </c>
      <c r="N133" s="217">
        <v>6</v>
      </c>
      <c r="O133" s="217" t="s">
        <v>249</v>
      </c>
      <c r="P133" s="217"/>
      <c r="Q133" s="217"/>
      <c r="R133" s="217"/>
      <c r="S133" s="217"/>
      <c r="U133" s="217" t="s">
        <v>142</v>
      </c>
      <c r="AF133" s="207" t="s">
        <v>252</v>
      </c>
      <c r="AG133" s="207" t="str">
        <f t="shared" si="23"/>
        <v>VrouwJeugd19</v>
      </c>
      <c r="AH133" s="217">
        <v>19</v>
      </c>
      <c r="AI133" s="217">
        <v>-1</v>
      </c>
    </row>
    <row r="134" spans="1:35" ht="15.75" x14ac:dyDescent="0.25">
      <c r="A134" s="217"/>
      <c r="B134" s="217"/>
      <c r="D134" s="217">
        <f>$H$5+$H$8+$H$26+Z37</f>
        <v>32038</v>
      </c>
      <c r="E134" s="214" t="s">
        <v>541</v>
      </c>
      <c r="J134" s="217">
        <f t="shared" si="19"/>
        <v>53</v>
      </c>
      <c r="K134" s="217">
        <v>5</v>
      </c>
      <c r="L134" s="217"/>
      <c r="M134" s="217">
        <f t="shared" si="20"/>
        <v>53</v>
      </c>
      <c r="N134" s="217">
        <v>6</v>
      </c>
      <c r="R134" s="217"/>
      <c r="U134" s="217"/>
      <c r="AF134" s="207" t="s">
        <v>252</v>
      </c>
      <c r="AG134" s="207" t="str">
        <f t="shared" si="23"/>
        <v>VrouwJeugd20</v>
      </c>
      <c r="AH134" s="217">
        <v>20</v>
      </c>
      <c r="AI134" s="217">
        <v>0</v>
      </c>
    </row>
    <row r="135" spans="1:35" ht="15.75" x14ac:dyDescent="0.25">
      <c r="A135" s="217"/>
      <c r="B135" s="217"/>
      <c r="D135" s="217">
        <f>$H$5+$H$8+$H$26+Z43</f>
        <v>32039</v>
      </c>
      <c r="E135" s="214" t="s">
        <v>542</v>
      </c>
      <c r="J135" s="217">
        <f t="shared" si="19"/>
        <v>54</v>
      </c>
      <c r="K135" s="217">
        <v>5</v>
      </c>
      <c r="L135" s="217"/>
      <c r="M135" s="217">
        <f t="shared" si="20"/>
        <v>54</v>
      </c>
      <c r="N135" s="217">
        <v>6</v>
      </c>
      <c r="R135" s="217"/>
      <c r="U135" s="217"/>
      <c r="AF135" s="207" t="s">
        <v>252</v>
      </c>
      <c r="AG135" s="207" t="str">
        <f t="shared" si="23"/>
        <v>VrouwJeugd21</v>
      </c>
      <c r="AH135" s="217">
        <v>21</v>
      </c>
      <c r="AI135" s="217">
        <v>0</v>
      </c>
    </row>
    <row r="136" spans="1:35" ht="15.75" x14ac:dyDescent="0.25">
      <c r="A136" s="217"/>
      <c r="B136" s="217"/>
      <c r="D136" s="217">
        <f>$H$5+$H$8+$H$26+Z49</f>
        <v>32040</v>
      </c>
      <c r="E136" s="214" t="s">
        <v>543</v>
      </c>
      <c r="J136" s="217">
        <f t="shared" si="19"/>
        <v>55</v>
      </c>
      <c r="K136" s="217">
        <v>6</v>
      </c>
      <c r="L136" s="217"/>
      <c r="M136" s="217">
        <f t="shared" si="20"/>
        <v>55</v>
      </c>
      <c r="N136" s="217">
        <v>7</v>
      </c>
      <c r="R136" s="217"/>
      <c r="U136" s="217"/>
      <c r="AF136" s="207" t="s">
        <v>252</v>
      </c>
      <c r="AG136" s="207" t="str">
        <f t="shared" si="23"/>
        <v>VrouwJeugd22</v>
      </c>
      <c r="AH136" s="217">
        <v>22</v>
      </c>
      <c r="AI136" s="217">
        <v>0</v>
      </c>
    </row>
    <row r="137" spans="1:35" ht="15.75" x14ac:dyDescent="0.25">
      <c r="A137" s="217"/>
      <c r="B137" s="217"/>
      <c r="D137" s="217">
        <f>$H$5+$H$8+$H$26+Z55</f>
        <v>32041</v>
      </c>
      <c r="E137" s="214" t="s">
        <v>544</v>
      </c>
      <c r="J137" s="217">
        <f t="shared" si="19"/>
        <v>56</v>
      </c>
      <c r="K137" s="217">
        <v>6</v>
      </c>
      <c r="L137" s="217"/>
      <c r="M137" s="217">
        <f t="shared" si="20"/>
        <v>56</v>
      </c>
      <c r="N137" s="217">
        <v>7</v>
      </c>
      <c r="R137" s="217"/>
      <c r="U137" s="217"/>
      <c r="AF137" s="207" t="s">
        <v>252</v>
      </c>
      <c r="AG137" s="207" t="str">
        <f t="shared" si="23"/>
        <v>VrouwJeugd23</v>
      </c>
      <c r="AH137" s="217">
        <v>23</v>
      </c>
      <c r="AI137" s="217">
        <v>0</v>
      </c>
    </row>
    <row r="138" spans="1:35" ht="15.75" x14ac:dyDescent="0.25">
      <c r="A138" s="217"/>
      <c r="B138" s="217"/>
      <c r="D138" s="217">
        <f>$H$5+$H$8+$H$26+Z62</f>
        <v>32042</v>
      </c>
      <c r="E138" s="214" t="s">
        <v>545</v>
      </c>
      <c r="J138" s="217">
        <f t="shared" si="19"/>
        <v>57</v>
      </c>
      <c r="K138" s="217">
        <v>6</v>
      </c>
      <c r="L138" s="217"/>
      <c r="M138" s="217">
        <f t="shared" si="20"/>
        <v>57</v>
      </c>
      <c r="N138" s="217">
        <v>7</v>
      </c>
      <c r="R138" s="217"/>
      <c r="U138" s="217"/>
      <c r="AF138" s="207" t="s">
        <v>252</v>
      </c>
      <c r="AG138" s="207" t="str">
        <f t="shared" si="23"/>
        <v>VrouwJeugd24</v>
      </c>
      <c r="AH138" s="217">
        <v>24</v>
      </c>
      <c r="AI138" s="217">
        <v>0</v>
      </c>
    </row>
    <row r="139" spans="1:35" ht="15.75" x14ac:dyDescent="0.25">
      <c r="A139" s="217"/>
      <c r="B139" s="217"/>
      <c r="D139" s="217">
        <f>$H$5+$H$8+$H$26+Z128</f>
        <v>32043</v>
      </c>
      <c r="E139" s="214" t="s">
        <v>546</v>
      </c>
      <c r="J139" s="217">
        <f t="shared" si="19"/>
        <v>58</v>
      </c>
      <c r="K139" s="217">
        <v>6</v>
      </c>
      <c r="L139" s="217"/>
      <c r="M139" s="217">
        <f t="shared" si="20"/>
        <v>58</v>
      </c>
      <c r="N139" s="217">
        <v>7</v>
      </c>
      <c r="R139" s="217"/>
      <c r="U139" s="217"/>
      <c r="AF139" s="207" t="s">
        <v>252</v>
      </c>
      <c r="AG139" s="207" t="str">
        <f t="shared" si="23"/>
        <v>VrouwJeugd25</v>
      </c>
      <c r="AH139" s="217">
        <v>25</v>
      </c>
      <c r="AI139" s="217">
        <v>1</v>
      </c>
    </row>
    <row r="140" spans="1:35" ht="15.75" x14ac:dyDescent="0.25">
      <c r="A140" s="217"/>
      <c r="B140" s="217"/>
      <c r="D140" s="217">
        <f>$H$5+$H$8+$H$27+Z37</f>
        <v>32048</v>
      </c>
      <c r="E140" s="214" t="s">
        <v>547</v>
      </c>
      <c r="J140" s="217">
        <f t="shared" si="19"/>
        <v>59</v>
      </c>
      <c r="K140" s="217">
        <v>6</v>
      </c>
      <c r="L140" s="217"/>
      <c r="M140" s="217">
        <f t="shared" si="20"/>
        <v>59</v>
      </c>
      <c r="N140" s="217">
        <v>7</v>
      </c>
      <c r="R140" s="217"/>
      <c r="U140" s="217"/>
      <c r="AF140" s="207" t="s">
        <v>252</v>
      </c>
      <c r="AG140" s="207" t="str">
        <f t="shared" si="23"/>
        <v>VrouwJeugd26</v>
      </c>
      <c r="AH140" s="217">
        <v>26</v>
      </c>
      <c r="AI140" s="217">
        <v>1</v>
      </c>
    </row>
    <row r="141" spans="1:35" ht="15.75" x14ac:dyDescent="0.25">
      <c r="A141" s="217"/>
      <c r="B141" s="217"/>
      <c r="D141" s="217">
        <f>$H$5+$H$8+$H$27+Z43</f>
        <v>32049</v>
      </c>
      <c r="E141" s="214" t="s">
        <v>548</v>
      </c>
      <c r="G141" s="217"/>
      <c r="H141" s="217"/>
      <c r="J141" s="217">
        <f t="shared" si="19"/>
        <v>60</v>
      </c>
      <c r="K141" s="217">
        <v>7</v>
      </c>
      <c r="L141" s="217"/>
      <c r="M141" s="217">
        <f t="shared" si="20"/>
        <v>60</v>
      </c>
      <c r="N141" s="217">
        <v>7</v>
      </c>
      <c r="R141" s="217"/>
      <c r="U141" s="217"/>
      <c r="AF141" s="207" t="s">
        <v>252</v>
      </c>
      <c r="AG141" s="207" t="str">
        <f t="shared" si="23"/>
        <v>VrouwJeugd27</v>
      </c>
      <c r="AH141" s="217">
        <v>27</v>
      </c>
      <c r="AI141" s="217">
        <v>1</v>
      </c>
    </row>
    <row r="142" spans="1:35" ht="15.75" x14ac:dyDescent="0.25">
      <c r="A142" s="217"/>
      <c r="B142" s="217"/>
      <c r="D142" s="217">
        <f>$H$5+$H$8+$H$27+Z49</f>
        <v>32050</v>
      </c>
      <c r="E142" s="214" t="s">
        <v>549</v>
      </c>
      <c r="J142" s="217">
        <f t="shared" si="19"/>
        <v>61</v>
      </c>
      <c r="K142" s="217">
        <v>7</v>
      </c>
      <c r="L142" s="217"/>
      <c r="M142" s="217">
        <f t="shared" si="20"/>
        <v>61</v>
      </c>
      <c r="N142" s="217">
        <v>7</v>
      </c>
      <c r="R142" s="217"/>
      <c r="AF142" s="207" t="s">
        <v>252</v>
      </c>
      <c r="AG142" s="207" t="str">
        <f t="shared" si="23"/>
        <v>VrouwJeugd28</v>
      </c>
      <c r="AH142" s="217">
        <v>28</v>
      </c>
      <c r="AI142" s="217">
        <v>1</v>
      </c>
    </row>
    <row r="143" spans="1:35" ht="15.75" x14ac:dyDescent="0.25">
      <c r="A143" s="217"/>
      <c r="B143" s="217"/>
      <c r="D143" s="217">
        <f>$H$5+$H$8+$H$27+Z55</f>
        <v>32051</v>
      </c>
      <c r="E143" s="214" t="s">
        <v>550</v>
      </c>
      <c r="J143" s="217">
        <f t="shared" si="19"/>
        <v>62</v>
      </c>
      <c r="K143" s="217">
        <v>7</v>
      </c>
      <c r="L143" s="217"/>
      <c r="M143" s="217">
        <f t="shared" si="20"/>
        <v>62</v>
      </c>
      <c r="N143" s="217">
        <v>7</v>
      </c>
      <c r="R143" s="217"/>
      <c r="AF143" s="207" t="s">
        <v>252</v>
      </c>
      <c r="AG143" s="207" t="str">
        <f t="shared" si="23"/>
        <v>VrouwJeugd29</v>
      </c>
      <c r="AH143" s="217">
        <v>29</v>
      </c>
      <c r="AI143" s="217">
        <v>1</v>
      </c>
    </row>
    <row r="144" spans="1:35" ht="15.75" x14ac:dyDescent="0.25">
      <c r="A144" s="217"/>
      <c r="B144" s="217"/>
      <c r="D144" s="217">
        <f>$H$5+$H$8+$H$27+Z62</f>
        <v>32052</v>
      </c>
      <c r="E144" s="214" t="s">
        <v>551</v>
      </c>
      <c r="J144" s="217">
        <f t="shared" si="19"/>
        <v>63</v>
      </c>
      <c r="K144" s="217">
        <v>7</v>
      </c>
      <c r="L144" s="217"/>
      <c r="M144" s="217">
        <f t="shared" si="20"/>
        <v>63</v>
      </c>
      <c r="N144" s="217">
        <v>7</v>
      </c>
      <c r="R144" s="217"/>
      <c r="AF144" s="207" t="s">
        <v>252</v>
      </c>
      <c r="AG144" s="207" t="str">
        <f t="shared" si="23"/>
        <v>VrouwJeugd30</v>
      </c>
      <c r="AH144" s="217">
        <v>30</v>
      </c>
      <c r="AI144" s="217">
        <v>2</v>
      </c>
    </row>
    <row r="145" spans="1:35" ht="15.75" x14ac:dyDescent="0.25">
      <c r="A145" s="217"/>
      <c r="B145" s="217"/>
      <c r="D145" s="217">
        <f>$H$5+$H$8+$H$27+Z128</f>
        <v>32053</v>
      </c>
      <c r="E145" s="214" t="s">
        <v>552</v>
      </c>
      <c r="J145" s="217">
        <f t="shared" si="19"/>
        <v>64</v>
      </c>
      <c r="K145" s="217">
        <v>7</v>
      </c>
      <c r="L145" s="217"/>
      <c r="M145" s="217">
        <f t="shared" si="20"/>
        <v>64</v>
      </c>
      <c r="N145" s="217">
        <v>7</v>
      </c>
      <c r="R145" s="217"/>
      <c r="AF145" s="207" t="s">
        <v>252</v>
      </c>
      <c r="AG145" s="207" t="str">
        <f t="shared" si="23"/>
        <v>VrouwJeugd31</v>
      </c>
      <c r="AH145" s="217">
        <v>31</v>
      </c>
      <c r="AI145" s="217">
        <v>2</v>
      </c>
    </row>
    <row r="146" spans="1:35" x14ac:dyDescent="0.25">
      <c r="A146" s="217"/>
      <c r="B146" s="217"/>
      <c r="D146" s="217"/>
      <c r="E146" s="217" t="s">
        <v>188</v>
      </c>
      <c r="J146" s="217">
        <f t="shared" si="19"/>
        <v>65</v>
      </c>
      <c r="K146" s="217">
        <v>7</v>
      </c>
      <c r="L146" s="217"/>
      <c r="M146" s="217">
        <f t="shared" si="20"/>
        <v>65</v>
      </c>
      <c r="N146" s="217">
        <v>7</v>
      </c>
      <c r="R146" s="217"/>
      <c r="AF146" s="207" t="s">
        <v>252</v>
      </c>
      <c r="AG146" s="207" t="str">
        <f t="shared" si="23"/>
        <v>VrouwJeugd32</v>
      </c>
      <c r="AH146" s="217">
        <v>32</v>
      </c>
      <c r="AI146" s="217">
        <v>2</v>
      </c>
    </row>
    <row r="147" spans="1:35" x14ac:dyDescent="0.25">
      <c r="A147" s="217"/>
      <c r="B147" s="217"/>
      <c r="D147" s="217"/>
      <c r="E147" s="217" t="s">
        <v>188</v>
      </c>
      <c r="J147" s="217">
        <f t="shared" si="19"/>
        <v>66</v>
      </c>
      <c r="K147" s="217">
        <v>7</v>
      </c>
      <c r="L147" s="217"/>
      <c r="M147" s="217">
        <f t="shared" si="20"/>
        <v>66</v>
      </c>
      <c r="N147" s="217">
        <v>7</v>
      </c>
      <c r="R147" s="217"/>
      <c r="AF147" s="207" t="s">
        <v>252</v>
      </c>
      <c r="AG147" s="207" t="str">
        <f t="shared" si="23"/>
        <v>VrouwJeugd33</v>
      </c>
      <c r="AH147" s="217">
        <v>33</v>
      </c>
      <c r="AI147" s="217">
        <v>2</v>
      </c>
    </row>
    <row r="148" spans="1:35" x14ac:dyDescent="0.25">
      <c r="A148" s="217"/>
      <c r="B148" s="217"/>
      <c r="D148" s="217"/>
      <c r="E148" s="217" t="s">
        <v>188</v>
      </c>
      <c r="J148" s="217">
        <f t="shared" si="19"/>
        <v>67</v>
      </c>
      <c r="K148" s="217">
        <v>7</v>
      </c>
      <c r="L148" s="217"/>
      <c r="M148" s="217">
        <f t="shared" si="20"/>
        <v>67</v>
      </c>
      <c r="N148" s="217">
        <v>7</v>
      </c>
      <c r="R148" s="217"/>
      <c r="AF148" s="207" t="s">
        <v>252</v>
      </c>
      <c r="AG148" s="207" t="str">
        <f t="shared" si="23"/>
        <v>VrouwJeugd34</v>
      </c>
      <c r="AH148" s="217">
        <v>34</v>
      </c>
      <c r="AI148" s="217">
        <v>2</v>
      </c>
    </row>
    <row r="149" spans="1:35" x14ac:dyDescent="0.25">
      <c r="A149" s="217"/>
      <c r="B149" s="217"/>
      <c r="D149" s="217"/>
      <c r="E149" s="217" t="s">
        <v>188</v>
      </c>
      <c r="J149" s="217">
        <f>J148+1</f>
        <v>68</v>
      </c>
      <c r="K149" s="217">
        <v>7</v>
      </c>
      <c r="L149" s="217"/>
      <c r="M149" s="217">
        <f>M148+1</f>
        <v>68</v>
      </c>
      <c r="N149" s="217">
        <v>7</v>
      </c>
      <c r="R149" s="217"/>
      <c r="T149" s="217"/>
      <c r="U149" s="217"/>
      <c r="AF149" s="207" t="s">
        <v>252</v>
      </c>
      <c r="AG149" s="207" t="str">
        <f t="shared" si="23"/>
        <v>VrouwJeugd35</v>
      </c>
      <c r="AH149" s="217">
        <f t="shared" ref="AH149:AH181" si="24">AH148+1</f>
        <v>35</v>
      </c>
      <c r="AI149" s="217">
        <v>3</v>
      </c>
    </row>
    <row r="150" spans="1:35" x14ac:dyDescent="0.25">
      <c r="A150" s="217"/>
      <c r="B150" s="217"/>
      <c r="D150" s="217"/>
      <c r="E150" s="217" t="s">
        <v>188</v>
      </c>
      <c r="J150" s="217">
        <f t="shared" ref="J150:J213" si="25">J149+1</f>
        <v>69</v>
      </c>
      <c r="K150" s="217">
        <v>7</v>
      </c>
      <c r="L150" s="217"/>
      <c r="M150" s="217">
        <f t="shared" ref="M150:M213" si="26">M149+1</f>
        <v>69</v>
      </c>
      <c r="N150" s="217">
        <v>7</v>
      </c>
      <c r="R150" s="217"/>
      <c r="T150" s="217"/>
      <c r="U150" s="217"/>
      <c r="AF150" s="207" t="s">
        <v>252</v>
      </c>
      <c r="AG150" s="207" t="str">
        <f t="shared" si="23"/>
        <v>VrouwJeugd36</v>
      </c>
      <c r="AH150" s="217">
        <f t="shared" si="24"/>
        <v>36</v>
      </c>
      <c r="AI150" s="217">
        <v>3</v>
      </c>
    </row>
    <row r="151" spans="1:35" x14ac:dyDescent="0.25">
      <c r="A151" s="217"/>
      <c r="B151" s="217"/>
      <c r="D151" s="217"/>
      <c r="E151" s="217" t="s">
        <v>188</v>
      </c>
      <c r="J151" s="217">
        <f t="shared" si="25"/>
        <v>70</v>
      </c>
      <c r="K151" s="217">
        <v>7</v>
      </c>
      <c r="L151" s="217"/>
      <c r="M151" s="217">
        <f t="shared" si="26"/>
        <v>70</v>
      </c>
      <c r="N151" s="217">
        <v>7</v>
      </c>
      <c r="R151" s="217"/>
      <c r="T151" s="217"/>
      <c r="U151" s="217"/>
      <c r="AF151" s="207" t="s">
        <v>252</v>
      </c>
      <c r="AG151" s="207" t="str">
        <f t="shared" si="23"/>
        <v>VrouwJeugd37</v>
      </c>
      <c r="AH151" s="217">
        <f t="shared" si="24"/>
        <v>37</v>
      </c>
      <c r="AI151" s="217">
        <v>3</v>
      </c>
    </row>
    <row r="152" spans="1:35" x14ac:dyDescent="0.25">
      <c r="A152" s="217"/>
      <c r="B152" s="217"/>
      <c r="D152" s="217"/>
      <c r="E152" s="217" t="s">
        <v>188</v>
      </c>
      <c r="J152" s="217">
        <f t="shared" si="25"/>
        <v>71</v>
      </c>
      <c r="K152" s="217">
        <v>7</v>
      </c>
      <c r="L152" s="217"/>
      <c r="M152" s="217">
        <f t="shared" si="26"/>
        <v>71</v>
      </c>
      <c r="N152" s="217">
        <v>7</v>
      </c>
      <c r="R152" s="217"/>
      <c r="U152" s="217"/>
      <c r="AF152" s="207" t="s">
        <v>252</v>
      </c>
      <c r="AG152" s="207" t="str">
        <f t="shared" si="23"/>
        <v>VrouwJeugd38</v>
      </c>
      <c r="AH152" s="217">
        <f t="shared" si="24"/>
        <v>38</v>
      </c>
      <c r="AI152" s="217">
        <v>3</v>
      </c>
    </row>
    <row r="153" spans="1:35" x14ac:dyDescent="0.25">
      <c r="A153" s="217"/>
      <c r="B153" s="217"/>
      <c r="D153" s="217"/>
      <c r="E153" s="217" t="s">
        <v>188</v>
      </c>
      <c r="J153" s="217">
        <f t="shared" si="25"/>
        <v>72</v>
      </c>
      <c r="K153" s="217">
        <v>7</v>
      </c>
      <c r="L153" s="217"/>
      <c r="M153" s="217">
        <f t="shared" si="26"/>
        <v>72</v>
      </c>
      <c r="N153" s="217">
        <v>7</v>
      </c>
      <c r="R153" s="217"/>
      <c r="U153" s="217"/>
      <c r="AF153" s="207" t="s">
        <v>252</v>
      </c>
      <c r="AG153" s="207" t="str">
        <f t="shared" si="23"/>
        <v>VrouwJeugd39</v>
      </c>
      <c r="AH153" s="217">
        <f t="shared" si="24"/>
        <v>39</v>
      </c>
      <c r="AI153" s="217">
        <v>3</v>
      </c>
    </row>
    <row r="154" spans="1:35" x14ac:dyDescent="0.25">
      <c r="A154" s="217"/>
      <c r="B154" s="217"/>
      <c r="D154" s="217"/>
      <c r="E154" s="217" t="s">
        <v>188</v>
      </c>
      <c r="J154" s="217">
        <f t="shared" si="25"/>
        <v>73</v>
      </c>
      <c r="K154" s="217">
        <v>7</v>
      </c>
      <c r="L154" s="217"/>
      <c r="M154" s="217">
        <f t="shared" si="26"/>
        <v>73</v>
      </c>
      <c r="N154" s="217">
        <v>7</v>
      </c>
      <c r="R154" s="217"/>
      <c r="U154" s="217"/>
      <c r="AF154" s="207" t="s">
        <v>252</v>
      </c>
      <c r="AG154" s="207" t="str">
        <f t="shared" si="23"/>
        <v>VrouwJeugd40</v>
      </c>
      <c r="AH154" s="217">
        <f t="shared" si="24"/>
        <v>40</v>
      </c>
      <c r="AI154" s="217">
        <v>4</v>
      </c>
    </row>
    <row r="155" spans="1:35" x14ac:dyDescent="0.25">
      <c r="A155" s="217"/>
      <c r="B155" s="217"/>
      <c r="D155" s="217"/>
      <c r="E155" s="217" t="s">
        <v>188</v>
      </c>
      <c r="J155" s="217">
        <f t="shared" si="25"/>
        <v>74</v>
      </c>
      <c r="K155" s="217">
        <v>7</v>
      </c>
      <c r="L155" s="217"/>
      <c r="M155" s="217">
        <f t="shared" si="26"/>
        <v>74</v>
      </c>
      <c r="N155" s="217">
        <v>7</v>
      </c>
      <c r="R155" s="217"/>
      <c r="U155" s="217"/>
      <c r="X155" s="217"/>
      <c r="AF155" s="207" t="s">
        <v>252</v>
      </c>
      <c r="AG155" s="207" t="str">
        <f t="shared" si="23"/>
        <v>VrouwJeugd41</v>
      </c>
      <c r="AH155" s="217">
        <f t="shared" si="24"/>
        <v>41</v>
      </c>
      <c r="AI155" s="217">
        <v>4</v>
      </c>
    </row>
    <row r="156" spans="1:35" x14ac:dyDescent="0.25">
      <c r="A156" s="217"/>
      <c r="B156" s="217"/>
      <c r="D156" s="217"/>
      <c r="E156" s="217" t="s">
        <v>188</v>
      </c>
      <c r="J156" s="217">
        <f t="shared" si="25"/>
        <v>75</v>
      </c>
      <c r="K156" s="217">
        <v>7</v>
      </c>
      <c r="L156" s="217"/>
      <c r="M156" s="217">
        <f t="shared" si="26"/>
        <v>75</v>
      </c>
      <c r="N156" s="217">
        <v>7</v>
      </c>
      <c r="R156" s="217"/>
      <c r="U156" s="217"/>
      <c r="X156" s="217"/>
      <c r="AF156" s="207" t="s">
        <v>252</v>
      </c>
      <c r="AG156" s="207" t="str">
        <f t="shared" si="23"/>
        <v>VrouwJeugd42</v>
      </c>
      <c r="AH156" s="217">
        <f t="shared" si="24"/>
        <v>42</v>
      </c>
      <c r="AI156" s="217">
        <v>4</v>
      </c>
    </row>
    <row r="157" spans="1:35" x14ac:dyDescent="0.25">
      <c r="A157" s="217"/>
      <c r="B157" s="217"/>
      <c r="D157" s="217"/>
      <c r="E157" s="217" t="s">
        <v>188</v>
      </c>
      <c r="J157" s="217">
        <f t="shared" si="25"/>
        <v>76</v>
      </c>
      <c r="K157" s="217">
        <v>7</v>
      </c>
      <c r="L157" s="217"/>
      <c r="M157" s="217">
        <f t="shared" si="26"/>
        <v>76</v>
      </c>
      <c r="N157" s="217">
        <v>7</v>
      </c>
      <c r="R157" s="217"/>
      <c r="U157" s="217"/>
      <c r="W157" s="217"/>
      <c r="X157" s="217"/>
      <c r="AF157" s="207" t="s">
        <v>252</v>
      </c>
      <c r="AG157" s="207" t="str">
        <f t="shared" si="23"/>
        <v>VrouwJeugd43</v>
      </c>
      <c r="AH157" s="217">
        <f t="shared" si="24"/>
        <v>43</v>
      </c>
      <c r="AI157" s="217">
        <v>4</v>
      </c>
    </row>
    <row r="158" spans="1:35" x14ac:dyDescent="0.25">
      <c r="A158" s="217"/>
      <c r="B158" s="217"/>
      <c r="D158" s="217"/>
      <c r="E158" s="217" t="s">
        <v>188</v>
      </c>
      <c r="J158" s="217">
        <f t="shared" si="25"/>
        <v>77</v>
      </c>
      <c r="K158" s="217">
        <v>7</v>
      </c>
      <c r="L158" s="217"/>
      <c r="M158" s="217">
        <f t="shared" si="26"/>
        <v>77</v>
      </c>
      <c r="N158" s="217">
        <v>7</v>
      </c>
      <c r="R158" s="217"/>
      <c r="S158" s="217"/>
      <c r="T158" s="217"/>
      <c r="U158" s="217"/>
      <c r="W158" s="217"/>
      <c r="X158" s="217"/>
      <c r="AF158" s="207" t="s">
        <v>252</v>
      </c>
      <c r="AG158" s="207" t="str">
        <f t="shared" si="23"/>
        <v>VrouwJeugd44</v>
      </c>
      <c r="AH158" s="217">
        <f t="shared" si="24"/>
        <v>44</v>
      </c>
      <c r="AI158" s="217">
        <v>4</v>
      </c>
    </row>
    <row r="159" spans="1:35" x14ac:dyDescent="0.25">
      <c r="A159" s="217"/>
      <c r="B159" s="217"/>
      <c r="D159" s="217"/>
      <c r="E159" s="217" t="s">
        <v>188</v>
      </c>
      <c r="J159" s="217">
        <f t="shared" si="25"/>
        <v>78</v>
      </c>
      <c r="K159" s="217">
        <v>7</v>
      </c>
      <c r="L159" s="217"/>
      <c r="M159" s="217">
        <f t="shared" si="26"/>
        <v>78</v>
      </c>
      <c r="N159" s="217">
        <v>7</v>
      </c>
      <c r="R159" s="217"/>
      <c r="S159" s="217"/>
      <c r="T159" s="217"/>
      <c r="U159" s="217"/>
      <c r="W159" s="217"/>
      <c r="X159" s="217"/>
      <c r="AF159" s="207" t="s">
        <v>252</v>
      </c>
      <c r="AG159" s="207" t="str">
        <f t="shared" si="23"/>
        <v>VrouwJeugd45</v>
      </c>
      <c r="AH159" s="217">
        <f t="shared" si="24"/>
        <v>45</v>
      </c>
      <c r="AI159" s="217">
        <v>5</v>
      </c>
    </row>
    <row r="160" spans="1:35" x14ac:dyDescent="0.25">
      <c r="A160" s="217"/>
      <c r="B160" s="217"/>
      <c r="D160" s="217"/>
      <c r="E160" s="217" t="s">
        <v>188</v>
      </c>
      <c r="J160" s="217">
        <f t="shared" si="25"/>
        <v>79</v>
      </c>
      <c r="K160" s="217">
        <v>7</v>
      </c>
      <c r="L160" s="217"/>
      <c r="M160" s="217">
        <f t="shared" si="26"/>
        <v>79</v>
      </c>
      <c r="N160" s="217">
        <v>7</v>
      </c>
      <c r="R160" s="217"/>
      <c r="S160" s="217"/>
      <c r="T160" s="217"/>
      <c r="U160" s="217"/>
      <c r="W160" s="217"/>
      <c r="X160" s="217"/>
      <c r="AF160" s="207" t="s">
        <v>252</v>
      </c>
      <c r="AG160" s="207" t="str">
        <f t="shared" si="23"/>
        <v>VrouwJeugd46</v>
      </c>
      <c r="AH160" s="217">
        <f t="shared" si="24"/>
        <v>46</v>
      </c>
      <c r="AI160" s="217">
        <v>5</v>
      </c>
    </row>
    <row r="161" spans="1:35" x14ac:dyDescent="0.25">
      <c r="A161" s="217"/>
      <c r="B161" s="217"/>
      <c r="D161" s="217"/>
      <c r="E161" s="217" t="s">
        <v>188</v>
      </c>
      <c r="J161" s="217">
        <f t="shared" si="25"/>
        <v>80</v>
      </c>
      <c r="K161" s="217">
        <v>7</v>
      </c>
      <c r="L161" s="217"/>
      <c r="M161" s="217">
        <f t="shared" si="26"/>
        <v>80</v>
      </c>
      <c r="N161" s="217">
        <v>7</v>
      </c>
      <c r="R161" s="217"/>
      <c r="S161" s="217"/>
      <c r="T161" s="217"/>
      <c r="U161" s="217"/>
      <c r="W161" s="217"/>
      <c r="X161" s="217"/>
      <c r="AF161" s="207" t="s">
        <v>252</v>
      </c>
      <c r="AG161" s="207" t="str">
        <f t="shared" si="23"/>
        <v>VrouwJeugd47</v>
      </c>
      <c r="AH161" s="217">
        <f t="shared" si="24"/>
        <v>47</v>
      </c>
      <c r="AI161" s="217">
        <v>5</v>
      </c>
    </row>
    <row r="162" spans="1:35" x14ac:dyDescent="0.25">
      <c r="A162" s="217"/>
      <c r="B162" s="217"/>
      <c r="D162" s="217"/>
      <c r="E162" s="217" t="s">
        <v>188</v>
      </c>
      <c r="J162" s="217">
        <f t="shared" si="25"/>
        <v>81</v>
      </c>
      <c r="K162" s="217">
        <v>7</v>
      </c>
      <c r="L162" s="217"/>
      <c r="M162" s="217">
        <f t="shared" si="26"/>
        <v>81</v>
      </c>
      <c r="N162" s="217">
        <v>7</v>
      </c>
      <c r="R162" s="217"/>
      <c r="S162" s="217"/>
      <c r="T162" s="217"/>
      <c r="U162" s="217"/>
      <c r="W162" s="217"/>
      <c r="X162" s="217"/>
      <c r="AF162" s="207" t="s">
        <v>252</v>
      </c>
      <c r="AG162" s="207" t="str">
        <f t="shared" si="23"/>
        <v>VrouwJeugd48</v>
      </c>
      <c r="AH162" s="217">
        <f t="shared" si="24"/>
        <v>48</v>
      </c>
      <c r="AI162" s="217">
        <v>5</v>
      </c>
    </row>
    <row r="163" spans="1:35" x14ac:dyDescent="0.25">
      <c r="A163" s="217"/>
      <c r="B163" s="217"/>
      <c r="D163" s="217"/>
      <c r="E163" s="217" t="s">
        <v>188</v>
      </c>
      <c r="J163" s="217">
        <f t="shared" si="25"/>
        <v>82</v>
      </c>
      <c r="K163" s="217">
        <v>7</v>
      </c>
      <c r="L163" s="217"/>
      <c r="M163" s="217">
        <f t="shared" si="26"/>
        <v>82</v>
      </c>
      <c r="N163" s="217">
        <v>7</v>
      </c>
      <c r="R163" s="217"/>
      <c r="S163" s="217"/>
      <c r="T163" s="217"/>
      <c r="U163" s="217"/>
      <c r="W163" s="217"/>
      <c r="X163" s="217"/>
      <c r="AF163" s="207" t="s">
        <v>252</v>
      </c>
      <c r="AG163" s="207" t="str">
        <f t="shared" si="23"/>
        <v>VrouwJeugd49</v>
      </c>
      <c r="AH163" s="217">
        <f t="shared" si="24"/>
        <v>49</v>
      </c>
      <c r="AI163" s="217">
        <v>5</v>
      </c>
    </row>
    <row r="164" spans="1:35" x14ac:dyDescent="0.25">
      <c r="A164" s="217"/>
      <c r="B164" s="217"/>
      <c r="D164" s="217"/>
      <c r="E164" s="217" t="s">
        <v>188</v>
      </c>
      <c r="J164" s="217">
        <f t="shared" si="25"/>
        <v>83</v>
      </c>
      <c r="K164" s="217">
        <v>7</v>
      </c>
      <c r="L164" s="217"/>
      <c r="M164" s="217">
        <f t="shared" si="26"/>
        <v>83</v>
      </c>
      <c r="N164" s="217">
        <v>7</v>
      </c>
      <c r="R164" s="217"/>
      <c r="S164" s="217"/>
      <c r="T164" s="217"/>
      <c r="U164" s="217"/>
      <c r="W164" s="217"/>
      <c r="X164" s="217"/>
      <c r="AF164" s="207" t="s">
        <v>252</v>
      </c>
      <c r="AG164" s="207" t="str">
        <f t="shared" si="23"/>
        <v>VrouwJeugd50</v>
      </c>
      <c r="AH164" s="217">
        <f t="shared" si="24"/>
        <v>50</v>
      </c>
      <c r="AI164" s="217">
        <v>6</v>
      </c>
    </row>
    <row r="165" spans="1:35" x14ac:dyDescent="0.25">
      <c r="A165" s="217"/>
      <c r="B165" s="217"/>
      <c r="D165" s="217"/>
      <c r="E165" s="217" t="s">
        <v>188</v>
      </c>
      <c r="J165" s="217">
        <f t="shared" si="25"/>
        <v>84</v>
      </c>
      <c r="K165" s="217">
        <v>7</v>
      </c>
      <c r="L165" s="217"/>
      <c r="M165" s="217">
        <f t="shared" si="26"/>
        <v>84</v>
      </c>
      <c r="N165" s="217">
        <v>7</v>
      </c>
      <c r="R165" s="217"/>
      <c r="S165" s="217"/>
      <c r="T165" s="217"/>
      <c r="U165" s="217"/>
      <c r="W165" s="217"/>
      <c r="X165" s="217"/>
      <c r="AF165" s="207" t="s">
        <v>252</v>
      </c>
      <c r="AG165" s="207" t="str">
        <f t="shared" si="23"/>
        <v>VrouwJeugd51</v>
      </c>
      <c r="AH165" s="217">
        <f t="shared" si="24"/>
        <v>51</v>
      </c>
      <c r="AI165" s="217">
        <v>6</v>
      </c>
    </row>
    <row r="166" spans="1:35" x14ac:dyDescent="0.25">
      <c r="A166" s="217"/>
      <c r="B166" s="217"/>
      <c r="D166" s="217"/>
      <c r="E166" s="217" t="s">
        <v>188</v>
      </c>
      <c r="J166" s="217">
        <f t="shared" si="25"/>
        <v>85</v>
      </c>
      <c r="K166" s="217">
        <v>7</v>
      </c>
      <c r="L166" s="217"/>
      <c r="M166" s="217">
        <f t="shared" si="26"/>
        <v>85</v>
      </c>
      <c r="N166" s="217">
        <v>7</v>
      </c>
      <c r="R166" s="217"/>
      <c r="S166" s="217"/>
      <c r="T166" s="217"/>
      <c r="U166" s="217"/>
      <c r="W166" s="217"/>
      <c r="X166" s="217"/>
      <c r="AF166" s="207" t="s">
        <v>252</v>
      </c>
      <c r="AG166" s="207" t="str">
        <f t="shared" si="23"/>
        <v>VrouwJeugd52</v>
      </c>
      <c r="AH166" s="217">
        <f t="shared" si="24"/>
        <v>52</v>
      </c>
      <c r="AI166" s="217">
        <v>6</v>
      </c>
    </row>
    <row r="167" spans="1:35" x14ac:dyDescent="0.25">
      <c r="A167" s="217"/>
      <c r="B167" s="217"/>
      <c r="D167" s="217"/>
      <c r="E167" s="217" t="s">
        <v>188</v>
      </c>
      <c r="J167" s="217">
        <f t="shared" si="25"/>
        <v>86</v>
      </c>
      <c r="K167" s="217">
        <v>7</v>
      </c>
      <c r="L167" s="217"/>
      <c r="M167" s="217">
        <f t="shared" si="26"/>
        <v>86</v>
      </c>
      <c r="N167" s="217">
        <v>7</v>
      </c>
      <c r="R167" s="217"/>
      <c r="S167" s="217"/>
      <c r="T167" s="217"/>
      <c r="U167" s="217"/>
      <c r="W167" s="217"/>
      <c r="X167" s="217"/>
      <c r="AF167" s="207" t="s">
        <v>252</v>
      </c>
      <c r="AG167" s="207" t="str">
        <f t="shared" si="23"/>
        <v>VrouwJeugd53</v>
      </c>
      <c r="AH167" s="217">
        <f t="shared" si="24"/>
        <v>53</v>
      </c>
      <c r="AI167" s="217">
        <v>6</v>
      </c>
    </row>
    <row r="168" spans="1:35" x14ac:dyDescent="0.25">
      <c r="A168" s="217"/>
      <c r="B168" s="217"/>
      <c r="D168" s="217"/>
      <c r="E168" s="217" t="s">
        <v>188</v>
      </c>
      <c r="J168" s="217">
        <f t="shared" si="25"/>
        <v>87</v>
      </c>
      <c r="K168" s="217">
        <v>7</v>
      </c>
      <c r="L168" s="217"/>
      <c r="M168" s="217">
        <f t="shared" si="26"/>
        <v>87</v>
      </c>
      <c r="N168" s="217">
        <v>7</v>
      </c>
      <c r="R168" s="217"/>
      <c r="S168" s="217"/>
      <c r="T168" s="217"/>
      <c r="U168" s="217"/>
      <c r="W168" s="217"/>
      <c r="X168" s="217"/>
      <c r="AF168" s="207" t="s">
        <v>252</v>
      </c>
      <c r="AG168" s="207" t="str">
        <f t="shared" si="23"/>
        <v>VrouwJeugd54</v>
      </c>
      <c r="AH168" s="217">
        <f t="shared" si="24"/>
        <v>54</v>
      </c>
      <c r="AI168" s="217">
        <v>6</v>
      </c>
    </row>
    <row r="169" spans="1:35" x14ac:dyDescent="0.25">
      <c r="A169" s="217"/>
      <c r="B169" s="217"/>
      <c r="D169" s="217"/>
      <c r="E169" s="217" t="s">
        <v>188</v>
      </c>
      <c r="J169" s="217">
        <f t="shared" si="25"/>
        <v>88</v>
      </c>
      <c r="K169" s="217">
        <v>7</v>
      </c>
      <c r="L169" s="217"/>
      <c r="M169" s="217">
        <f t="shared" si="26"/>
        <v>88</v>
      </c>
      <c r="N169" s="217">
        <v>7</v>
      </c>
      <c r="R169" s="217"/>
      <c r="S169" s="217"/>
      <c r="T169" s="217"/>
      <c r="U169" s="217"/>
      <c r="W169" s="217"/>
      <c r="X169" s="217"/>
      <c r="AF169" s="207" t="s">
        <v>252</v>
      </c>
      <c r="AG169" s="207" t="str">
        <f t="shared" si="23"/>
        <v>VrouwJeugd55</v>
      </c>
      <c r="AH169" s="217">
        <f t="shared" si="24"/>
        <v>55</v>
      </c>
      <c r="AI169" s="217">
        <v>7</v>
      </c>
    </row>
    <row r="170" spans="1:35" x14ac:dyDescent="0.25">
      <c r="A170" s="217"/>
      <c r="B170" s="217"/>
      <c r="D170" s="217"/>
      <c r="E170" s="217" t="s">
        <v>188</v>
      </c>
      <c r="J170" s="217">
        <f t="shared" si="25"/>
        <v>89</v>
      </c>
      <c r="K170" s="217">
        <v>7</v>
      </c>
      <c r="L170" s="217"/>
      <c r="M170" s="217">
        <f t="shared" si="26"/>
        <v>89</v>
      </c>
      <c r="N170" s="217">
        <v>7</v>
      </c>
      <c r="R170" s="217"/>
      <c r="S170" s="217"/>
      <c r="T170" s="217"/>
      <c r="U170" s="217"/>
      <c r="W170" s="217"/>
      <c r="X170" s="217"/>
      <c r="AF170" s="207" t="s">
        <v>252</v>
      </c>
      <c r="AG170" s="207" t="str">
        <f t="shared" si="23"/>
        <v>VrouwJeugd56</v>
      </c>
      <c r="AH170" s="217">
        <f t="shared" si="24"/>
        <v>56</v>
      </c>
      <c r="AI170" s="217">
        <v>7</v>
      </c>
    </row>
    <row r="171" spans="1:35" x14ac:dyDescent="0.25">
      <c r="A171" s="217"/>
      <c r="B171" s="217"/>
      <c r="D171" s="217"/>
      <c r="E171" s="217" t="s">
        <v>188</v>
      </c>
      <c r="J171" s="217">
        <f t="shared" si="25"/>
        <v>90</v>
      </c>
      <c r="K171" s="217">
        <v>7</v>
      </c>
      <c r="L171" s="217"/>
      <c r="M171" s="217">
        <f t="shared" si="26"/>
        <v>90</v>
      </c>
      <c r="N171" s="217">
        <v>7</v>
      </c>
      <c r="R171" s="217"/>
      <c r="S171" s="217"/>
      <c r="T171" s="217"/>
      <c r="U171" s="217"/>
      <c r="W171" s="217"/>
      <c r="X171" s="217"/>
      <c r="AF171" s="207" t="s">
        <v>252</v>
      </c>
      <c r="AG171" s="207" t="str">
        <f t="shared" si="23"/>
        <v>VrouwJeugd57</v>
      </c>
      <c r="AH171" s="217">
        <f t="shared" si="24"/>
        <v>57</v>
      </c>
      <c r="AI171" s="217">
        <v>7</v>
      </c>
    </row>
    <row r="172" spans="1:35" x14ac:dyDescent="0.25">
      <c r="A172" s="217"/>
      <c r="B172" s="217"/>
      <c r="D172" s="217"/>
      <c r="E172" s="217" t="s">
        <v>188</v>
      </c>
      <c r="J172" s="217">
        <f t="shared" si="25"/>
        <v>91</v>
      </c>
      <c r="K172" s="217">
        <v>7</v>
      </c>
      <c r="L172" s="217"/>
      <c r="M172" s="217">
        <f t="shared" si="26"/>
        <v>91</v>
      </c>
      <c r="N172" s="217">
        <v>7</v>
      </c>
      <c r="R172" s="217"/>
      <c r="S172" s="217"/>
      <c r="T172" s="217"/>
      <c r="U172" s="217"/>
      <c r="W172" s="217"/>
      <c r="X172" s="217"/>
      <c r="AF172" s="207" t="s">
        <v>252</v>
      </c>
      <c r="AG172" s="207" t="str">
        <f t="shared" si="23"/>
        <v>VrouwJeugd58</v>
      </c>
      <c r="AH172" s="217">
        <f t="shared" si="24"/>
        <v>58</v>
      </c>
      <c r="AI172" s="217">
        <v>7</v>
      </c>
    </row>
    <row r="173" spans="1:35" x14ac:dyDescent="0.25">
      <c r="A173" s="217"/>
      <c r="B173" s="217"/>
      <c r="D173" s="217"/>
      <c r="E173" s="217" t="s">
        <v>188</v>
      </c>
      <c r="J173" s="217">
        <f t="shared" si="25"/>
        <v>92</v>
      </c>
      <c r="K173" s="217">
        <v>7</v>
      </c>
      <c r="L173" s="217"/>
      <c r="M173" s="217">
        <f t="shared" si="26"/>
        <v>92</v>
      </c>
      <c r="N173" s="217">
        <v>7</v>
      </c>
      <c r="R173" s="217"/>
      <c r="S173" s="217"/>
      <c r="T173" s="217"/>
      <c r="U173" s="217"/>
      <c r="W173" s="217"/>
      <c r="X173" s="217"/>
      <c r="AF173" s="207" t="s">
        <v>252</v>
      </c>
      <c r="AG173" s="207" t="str">
        <f t="shared" si="23"/>
        <v>VrouwJeugd59</v>
      </c>
      <c r="AH173" s="217">
        <f t="shared" si="24"/>
        <v>59</v>
      </c>
      <c r="AI173" s="217">
        <v>7</v>
      </c>
    </row>
    <row r="174" spans="1:35" x14ac:dyDescent="0.25">
      <c r="A174" s="217"/>
      <c r="B174" s="217"/>
      <c r="D174" s="217"/>
      <c r="E174" s="217" t="s">
        <v>188</v>
      </c>
      <c r="J174" s="217">
        <f t="shared" si="25"/>
        <v>93</v>
      </c>
      <c r="K174" s="217">
        <v>7</v>
      </c>
      <c r="L174" s="217"/>
      <c r="M174" s="217">
        <f t="shared" si="26"/>
        <v>93</v>
      </c>
      <c r="N174" s="217">
        <v>7</v>
      </c>
      <c r="R174" s="217"/>
      <c r="S174" s="217"/>
      <c r="T174" s="217"/>
      <c r="U174" s="217"/>
      <c r="W174" s="217"/>
      <c r="X174" s="217"/>
      <c r="AF174" s="207" t="s">
        <v>252</v>
      </c>
      <c r="AG174" s="207" t="str">
        <f t="shared" si="23"/>
        <v>VrouwJeugd60</v>
      </c>
      <c r="AH174" s="217">
        <f t="shared" si="24"/>
        <v>60</v>
      </c>
      <c r="AI174" s="217">
        <v>7</v>
      </c>
    </row>
    <row r="175" spans="1:35" x14ac:dyDescent="0.25">
      <c r="A175" s="217"/>
      <c r="B175" s="217"/>
      <c r="D175" s="217"/>
      <c r="E175" s="217" t="s">
        <v>188</v>
      </c>
      <c r="J175" s="217">
        <f t="shared" si="25"/>
        <v>94</v>
      </c>
      <c r="K175" s="217">
        <v>7</v>
      </c>
      <c r="L175" s="217"/>
      <c r="M175" s="217">
        <f t="shared" si="26"/>
        <v>94</v>
      </c>
      <c r="N175" s="217">
        <v>7</v>
      </c>
      <c r="R175" s="217"/>
      <c r="S175" s="217"/>
      <c r="T175" s="217"/>
      <c r="U175" s="217"/>
      <c r="W175" s="217"/>
      <c r="X175" s="217"/>
      <c r="AF175" s="207" t="s">
        <v>252</v>
      </c>
      <c r="AG175" s="207" t="str">
        <f t="shared" si="23"/>
        <v>VrouwJeugd61</v>
      </c>
      <c r="AH175" s="217">
        <f t="shared" si="24"/>
        <v>61</v>
      </c>
      <c r="AI175" s="217">
        <v>7</v>
      </c>
    </row>
    <row r="176" spans="1:35" x14ac:dyDescent="0.25">
      <c r="A176" s="217"/>
      <c r="B176" s="217"/>
      <c r="D176" s="217"/>
      <c r="E176" s="217" t="s">
        <v>188</v>
      </c>
      <c r="J176" s="217">
        <f t="shared" si="25"/>
        <v>95</v>
      </c>
      <c r="K176" s="217">
        <v>7</v>
      </c>
      <c r="L176" s="217"/>
      <c r="M176" s="217">
        <f t="shared" si="26"/>
        <v>95</v>
      </c>
      <c r="N176" s="217">
        <v>7</v>
      </c>
      <c r="R176" s="217"/>
      <c r="S176" s="217"/>
      <c r="T176" s="217"/>
      <c r="U176" s="217"/>
      <c r="W176" s="217"/>
      <c r="X176" s="217"/>
      <c r="AF176" s="207" t="s">
        <v>252</v>
      </c>
      <c r="AG176" s="207" t="str">
        <f t="shared" si="23"/>
        <v>VrouwJeugd62</v>
      </c>
      <c r="AH176" s="217">
        <f t="shared" si="24"/>
        <v>62</v>
      </c>
      <c r="AI176" s="217">
        <v>7</v>
      </c>
    </row>
    <row r="177" spans="1:35" x14ac:dyDescent="0.25">
      <c r="A177" s="217"/>
      <c r="B177" s="217"/>
      <c r="D177" s="217"/>
      <c r="E177" s="217" t="s">
        <v>188</v>
      </c>
      <c r="J177" s="217">
        <f t="shared" si="25"/>
        <v>96</v>
      </c>
      <c r="K177" s="217">
        <v>7</v>
      </c>
      <c r="L177" s="217"/>
      <c r="M177" s="217">
        <f t="shared" si="26"/>
        <v>96</v>
      </c>
      <c r="N177" s="217">
        <v>7</v>
      </c>
      <c r="R177" s="217"/>
      <c r="S177" s="217"/>
      <c r="T177" s="217"/>
      <c r="U177" s="217"/>
      <c r="W177" s="217"/>
      <c r="X177" s="217"/>
      <c r="AF177" s="207" t="s">
        <v>252</v>
      </c>
      <c r="AG177" s="207" t="str">
        <f t="shared" si="23"/>
        <v>VrouwJeugd63</v>
      </c>
      <c r="AH177" s="217">
        <f t="shared" si="24"/>
        <v>63</v>
      </c>
      <c r="AI177" s="217">
        <v>7</v>
      </c>
    </row>
    <row r="178" spans="1:35" x14ac:dyDescent="0.25">
      <c r="A178" s="217"/>
      <c r="B178" s="217"/>
      <c r="D178" s="217"/>
      <c r="E178" s="217" t="s">
        <v>188</v>
      </c>
      <c r="J178" s="217">
        <f t="shared" si="25"/>
        <v>97</v>
      </c>
      <c r="K178" s="217">
        <v>7</v>
      </c>
      <c r="L178" s="217"/>
      <c r="M178" s="217">
        <f t="shared" si="26"/>
        <v>97</v>
      </c>
      <c r="N178" s="217">
        <v>7</v>
      </c>
      <c r="R178" s="217"/>
      <c r="S178" s="217"/>
      <c r="T178" s="217"/>
      <c r="U178" s="217"/>
      <c r="W178" s="217"/>
      <c r="X178" s="217"/>
      <c r="AF178" s="207" t="s">
        <v>252</v>
      </c>
      <c r="AG178" s="207" t="str">
        <f t="shared" si="23"/>
        <v>VrouwJeugd64</v>
      </c>
      <c r="AH178" s="217">
        <f t="shared" si="24"/>
        <v>64</v>
      </c>
      <c r="AI178" s="217">
        <v>7</v>
      </c>
    </row>
    <row r="179" spans="1:35" x14ac:dyDescent="0.25">
      <c r="A179" s="217"/>
      <c r="B179" s="217"/>
      <c r="D179" s="217"/>
      <c r="E179" s="217" t="s">
        <v>189</v>
      </c>
      <c r="J179" s="217">
        <f t="shared" si="25"/>
        <v>98</v>
      </c>
      <c r="K179" s="217">
        <v>7</v>
      </c>
      <c r="L179" s="217"/>
      <c r="M179" s="217">
        <f t="shared" si="26"/>
        <v>98</v>
      </c>
      <c r="N179" s="217">
        <v>7</v>
      </c>
      <c r="R179" s="217"/>
      <c r="S179" s="217"/>
      <c r="T179" s="217"/>
      <c r="U179" s="217"/>
      <c r="W179" s="217"/>
      <c r="X179" s="217"/>
      <c r="AF179" s="207" t="s">
        <v>252</v>
      </c>
      <c r="AG179" s="207" t="str">
        <f t="shared" si="23"/>
        <v>VrouwJeugd65</v>
      </c>
      <c r="AH179" s="217">
        <f t="shared" si="24"/>
        <v>65</v>
      </c>
      <c r="AI179" s="217">
        <v>7</v>
      </c>
    </row>
    <row r="180" spans="1:35" x14ac:dyDescent="0.25">
      <c r="A180" s="217"/>
      <c r="B180" s="217"/>
      <c r="D180" s="217"/>
      <c r="E180" s="217" t="s">
        <v>190</v>
      </c>
      <c r="J180" s="217">
        <f t="shared" si="25"/>
        <v>99</v>
      </c>
      <c r="K180" s="217">
        <v>7</v>
      </c>
      <c r="L180" s="217"/>
      <c r="M180" s="217">
        <f t="shared" si="26"/>
        <v>99</v>
      </c>
      <c r="N180" s="217">
        <v>7</v>
      </c>
      <c r="R180" s="217"/>
      <c r="S180" s="217"/>
      <c r="T180" s="217"/>
      <c r="U180" s="217"/>
      <c r="W180" s="217"/>
      <c r="X180" s="217"/>
      <c r="AF180" s="207" t="s">
        <v>252</v>
      </c>
      <c r="AG180" s="207" t="str">
        <f t="shared" si="23"/>
        <v>VrouwJeugd66</v>
      </c>
      <c r="AH180" s="217">
        <f t="shared" si="24"/>
        <v>66</v>
      </c>
      <c r="AI180" s="217">
        <v>7</v>
      </c>
    </row>
    <row r="181" spans="1:35" x14ac:dyDescent="0.25">
      <c r="A181" s="217"/>
      <c r="B181" s="217"/>
      <c r="D181" s="217"/>
      <c r="E181" s="217" t="s">
        <v>191</v>
      </c>
      <c r="J181" s="217">
        <f t="shared" si="25"/>
        <v>100</v>
      </c>
      <c r="K181" s="217">
        <v>7</v>
      </c>
      <c r="L181" s="217"/>
      <c r="M181" s="217">
        <f t="shared" si="26"/>
        <v>100</v>
      </c>
      <c r="N181" s="217">
        <v>7</v>
      </c>
      <c r="R181" s="217"/>
      <c r="S181" s="217"/>
      <c r="T181" s="217"/>
      <c r="U181" s="217"/>
      <c r="W181" s="217"/>
      <c r="X181" s="217"/>
      <c r="AF181" s="207" t="s">
        <v>252</v>
      </c>
      <c r="AG181" s="207" t="str">
        <f t="shared" si="23"/>
        <v>VrouwJeugd67</v>
      </c>
      <c r="AH181" s="217">
        <f t="shared" si="24"/>
        <v>67</v>
      </c>
      <c r="AI181" s="217">
        <v>7</v>
      </c>
    </row>
    <row r="182" spans="1:35" x14ac:dyDescent="0.25">
      <c r="A182" s="217"/>
      <c r="B182" s="217"/>
      <c r="D182" s="217"/>
      <c r="E182" s="217" t="s">
        <v>192</v>
      </c>
      <c r="J182" s="217">
        <f t="shared" si="25"/>
        <v>101</v>
      </c>
      <c r="K182" s="217">
        <v>7</v>
      </c>
      <c r="L182" s="217"/>
      <c r="M182" s="217">
        <f t="shared" si="26"/>
        <v>101</v>
      </c>
      <c r="N182" s="217">
        <v>7</v>
      </c>
      <c r="R182" s="217"/>
      <c r="S182" s="217"/>
      <c r="T182" s="217"/>
      <c r="U182" s="217"/>
      <c r="W182" s="217"/>
      <c r="X182" s="217"/>
      <c r="AF182" s="207" t="s">
        <v>252</v>
      </c>
      <c r="AG182" s="207" t="str">
        <f t="shared" si="23"/>
        <v>VrouwJeugd68</v>
      </c>
      <c r="AH182" s="217">
        <f>AH181+1</f>
        <v>68</v>
      </c>
      <c r="AI182" s="217">
        <v>7</v>
      </c>
    </row>
    <row r="183" spans="1:35" x14ac:dyDescent="0.25">
      <c r="A183" s="217"/>
      <c r="B183" s="217"/>
      <c r="D183" s="217"/>
      <c r="E183" s="217" t="s">
        <v>196</v>
      </c>
      <c r="J183" s="217">
        <f t="shared" si="25"/>
        <v>102</v>
      </c>
      <c r="K183" s="217">
        <v>7</v>
      </c>
      <c r="L183" s="217"/>
      <c r="M183" s="217">
        <f t="shared" si="26"/>
        <v>102</v>
      </c>
      <c r="N183" s="217">
        <v>7</v>
      </c>
      <c r="R183" s="217"/>
      <c r="S183" s="217"/>
      <c r="T183" s="217"/>
      <c r="U183" s="217"/>
      <c r="W183" s="217"/>
      <c r="X183" s="217"/>
      <c r="AF183" s="207" t="s">
        <v>252</v>
      </c>
      <c r="AG183" s="207" t="str">
        <f t="shared" si="23"/>
        <v>VrouwJeugd69</v>
      </c>
      <c r="AH183" s="217">
        <f t="shared" ref="AH183:AH246" si="27">AH182+1</f>
        <v>69</v>
      </c>
      <c r="AI183" s="217">
        <v>7</v>
      </c>
    </row>
    <row r="184" spans="1:35" x14ac:dyDescent="0.25">
      <c r="A184" s="217"/>
      <c r="B184" s="217"/>
      <c r="D184" s="217"/>
      <c r="E184" s="217" t="s">
        <v>197</v>
      </c>
      <c r="J184" s="217">
        <f t="shared" si="25"/>
        <v>103</v>
      </c>
      <c r="K184" s="217">
        <v>7</v>
      </c>
      <c r="L184" s="217"/>
      <c r="M184" s="217">
        <f t="shared" si="26"/>
        <v>103</v>
      </c>
      <c r="N184" s="217">
        <v>7</v>
      </c>
      <c r="R184" s="217"/>
      <c r="S184" s="217"/>
      <c r="T184" s="217"/>
      <c r="U184" s="217"/>
      <c r="W184" s="217"/>
      <c r="X184" s="217"/>
      <c r="AF184" s="207" t="s">
        <v>252</v>
      </c>
      <c r="AG184" s="207" t="str">
        <f t="shared" si="23"/>
        <v>VrouwJeugd70</v>
      </c>
      <c r="AH184" s="217">
        <f t="shared" si="27"/>
        <v>70</v>
      </c>
      <c r="AI184" s="217">
        <v>7</v>
      </c>
    </row>
    <row r="185" spans="1:35" x14ac:dyDescent="0.25">
      <c r="A185" s="217"/>
      <c r="B185" s="217"/>
      <c r="D185" s="217"/>
      <c r="E185" s="217" t="s">
        <v>198</v>
      </c>
      <c r="J185" s="217">
        <f t="shared" si="25"/>
        <v>104</v>
      </c>
      <c r="K185" s="217">
        <v>7</v>
      </c>
      <c r="L185" s="217"/>
      <c r="M185" s="217">
        <f t="shared" si="26"/>
        <v>104</v>
      </c>
      <c r="N185" s="217">
        <v>7</v>
      </c>
      <c r="R185" s="217"/>
      <c r="S185" s="217"/>
      <c r="T185" s="217"/>
      <c r="U185" s="217"/>
      <c r="W185" s="217"/>
      <c r="X185" s="217"/>
      <c r="AF185" s="207" t="s">
        <v>252</v>
      </c>
      <c r="AG185" s="207" t="str">
        <f t="shared" si="23"/>
        <v>VrouwJeugd71</v>
      </c>
      <c r="AH185" s="217">
        <f t="shared" si="27"/>
        <v>71</v>
      </c>
      <c r="AI185" s="217">
        <v>7</v>
      </c>
    </row>
    <row r="186" spans="1:35" x14ac:dyDescent="0.25">
      <c r="A186" s="217"/>
      <c r="B186" s="217"/>
      <c r="D186" s="217"/>
      <c r="E186" s="217" t="s">
        <v>199</v>
      </c>
      <c r="J186" s="217">
        <f t="shared" si="25"/>
        <v>105</v>
      </c>
      <c r="K186" s="217">
        <v>7</v>
      </c>
      <c r="L186" s="217"/>
      <c r="M186" s="217">
        <f t="shared" si="26"/>
        <v>105</v>
      </c>
      <c r="N186" s="217">
        <v>7</v>
      </c>
      <c r="R186" s="217"/>
      <c r="S186" s="217"/>
      <c r="T186" s="217"/>
      <c r="U186" s="217"/>
      <c r="W186" s="217"/>
      <c r="X186" s="217"/>
      <c r="AF186" s="207" t="s">
        <v>252</v>
      </c>
      <c r="AG186" s="207" t="str">
        <f t="shared" si="23"/>
        <v>VrouwJeugd72</v>
      </c>
      <c r="AH186" s="217">
        <f t="shared" si="27"/>
        <v>72</v>
      </c>
      <c r="AI186" s="217">
        <v>7</v>
      </c>
    </row>
    <row r="187" spans="1:35" x14ac:dyDescent="0.25">
      <c r="A187" s="217"/>
      <c r="B187" s="217"/>
      <c r="D187" s="217"/>
      <c r="E187" s="217" t="s">
        <v>200</v>
      </c>
      <c r="J187" s="217">
        <f t="shared" si="25"/>
        <v>106</v>
      </c>
      <c r="K187" s="217">
        <v>7</v>
      </c>
      <c r="L187" s="217"/>
      <c r="M187" s="217">
        <f t="shared" si="26"/>
        <v>106</v>
      </c>
      <c r="N187" s="217">
        <v>7</v>
      </c>
      <c r="R187" s="217"/>
      <c r="S187" s="217"/>
      <c r="T187" s="217"/>
      <c r="U187" s="217"/>
      <c r="W187" s="217"/>
      <c r="X187" s="217"/>
      <c r="AF187" s="207" t="s">
        <v>252</v>
      </c>
      <c r="AG187" s="207" t="str">
        <f t="shared" si="23"/>
        <v>VrouwJeugd73</v>
      </c>
      <c r="AH187" s="217">
        <f t="shared" si="27"/>
        <v>73</v>
      </c>
      <c r="AI187" s="217">
        <v>7</v>
      </c>
    </row>
    <row r="188" spans="1:35" x14ac:dyDescent="0.25">
      <c r="A188" s="217"/>
      <c r="B188" s="217"/>
      <c r="D188" s="217"/>
      <c r="E188" s="217" t="s">
        <v>201</v>
      </c>
      <c r="J188" s="217">
        <f t="shared" si="25"/>
        <v>107</v>
      </c>
      <c r="K188" s="217">
        <v>7</v>
      </c>
      <c r="L188" s="217"/>
      <c r="M188" s="217">
        <f t="shared" si="26"/>
        <v>107</v>
      </c>
      <c r="N188" s="217">
        <v>7</v>
      </c>
      <c r="R188" s="217"/>
      <c r="S188" s="217"/>
      <c r="T188" s="217"/>
      <c r="U188" s="217"/>
      <c r="W188" s="217"/>
      <c r="X188" s="217"/>
      <c r="AF188" s="207" t="s">
        <v>252</v>
      </c>
      <c r="AG188" s="207" t="str">
        <f t="shared" si="23"/>
        <v>VrouwJeugd74</v>
      </c>
      <c r="AH188" s="217">
        <f t="shared" si="27"/>
        <v>74</v>
      </c>
      <c r="AI188" s="217">
        <v>7</v>
      </c>
    </row>
    <row r="189" spans="1:35" x14ac:dyDescent="0.25">
      <c r="A189" s="217"/>
      <c r="B189" s="217"/>
      <c r="D189" s="217"/>
      <c r="E189" s="217" t="s">
        <v>202</v>
      </c>
      <c r="J189" s="217">
        <f t="shared" si="25"/>
        <v>108</v>
      </c>
      <c r="K189" s="217">
        <v>7</v>
      </c>
      <c r="L189" s="217"/>
      <c r="M189" s="217">
        <f t="shared" si="26"/>
        <v>108</v>
      </c>
      <c r="N189" s="217">
        <v>7</v>
      </c>
      <c r="R189" s="217"/>
      <c r="S189" s="217"/>
      <c r="T189" s="217"/>
      <c r="U189" s="217"/>
      <c r="W189" s="217"/>
      <c r="X189" s="217"/>
      <c r="AF189" s="207" t="s">
        <v>252</v>
      </c>
      <c r="AG189" s="207" t="str">
        <f t="shared" si="23"/>
        <v>VrouwJeugd75</v>
      </c>
      <c r="AH189" s="217">
        <f t="shared" si="27"/>
        <v>75</v>
      </c>
      <c r="AI189" s="217">
        <v>7</v>
      </c>
    </row>
    <row r="190" spans="1:35" x14ac:dyDescent="0.25">
      <c r="A190" s="217"/>
      <c r="B190" s="217"/>
      <c r="D190" s="217"/>
      <c r="E190" s="217" t="s">
        <v>193</v>
      </c>
      <c r="J190" s="217">
        <f t="shared" si="25"/>
        <v>109</v>
      </c>
      <c r="K190" s="217">
        <v>7</v>
      </c>
      <c r="L190" s="217"/>
      <c r="M190" s="217">
        <f t="shared" si="26"/>
        <v>109</v>
      </c>
      <c r="N190" s="217">
        <v>7</v>
      </c>
      <c r="R190" s="217"/>
      <c r="S190" s="217"/>
      <c r="T190" s="217"/>
      <c r="U190" s="217"/>
      <c r="W190" s="217"/>
      <c r="X190" s="217"/>
      <c r="AF190" s="207" t="s">
        <v>252</v>
      </c>
      <c r="AG190" s="207" t="str">
        <f t="shared" si="23"/>
        <v>VrouwJeugd76</v>
      </c>
      <c r="AH190" s="217">
        <f t="shared" si="27"/>
        <v>76</v>
      </c>
      <c r="AI190" s="217">
        <v>7</v>
      </c>
    </row>
    <row r="191" spans="1:35" x14ac:dyDescent="0.25">
      <c r="A191" s="217"/>
      <c r="B191" s="217"/>
      <c r="D191" s="217"/>
      <c r="E191" s="217" t="s">
        <v>194</v>
      </c>
      <c r="J191" s="217">
        <f t="shared" si="25"/>
        <v>110</v>
      </c>
      <c r="K191" s="217">
        <v>7</v>
      </c>
      <c r="L191" s="217"/>
      <c r="M191" s="217">
        <f t="shared" si="26"/>
        <v>110</v>
      </c>
      <c r="N191" s="217">
        <v>7</v>
      </c>
      <c r="R191" s="217"/>
      <c r="S191" s="217"/>
      <c r="T191" s="217"/>
      <c r="U191" s="217"/>
      <c r="W191" s="217"/>
      <c r="X191" s="217"/>
      <c r="AF191" s="207" t="s">
        <v>252</v>
      </c>
      <c r="AG191" s="207" t="str">
        <f t="shared" si="23"/>
        <v>VrouwJeugd77</v>
      </c>
      <c r="AH191" s="217">
        <f t="shared" si="27"/>
        <v>77</v>
      </c>
      <c r="AI191" s="217">
        <v>7</v>
      </c>
    </row>
    <row r="192" spans="1:35" x14ac:dyDescent="0.25">
      <c r="A192" s="217"/>
      <c r="B192" s="217"/>
      <c r="D192" s="217"/>
      <c r="E192" s="217" t="s">
        <v>195</v>
      </c>
      <c r="J192" s="217">
        <f t="shared" si="25"/>
        <v>111</v>
      </c>
      <c r="K192" s="217">
        <v>7</v>
      </c>
      <c r="L192" s="217"/>
      <c r="M192" s="217">
        <f t="shared" si="26"/>
        <v>111</v>
      </c>
      <c r="N192" s="217">
        <v>7</v>
      </c>
      <c r="R192" s="217"/>
      <c r="S192" s="217"/>
      <c r="T192" s="217"/>
      <c r="U192" s="217"/>
      <c r="W192" s="217"/>
      <c r="X192" s="217"/>
      <c r="AF192" s="207" t="s">
        <v>252</v>
      </c>
      <c r="AG192" s="207" t="str">
        <f t="shared" si="23"/>
        <v>VrouwJeugd78</v>
      </c>
      <c r="AH192" s="217">
        <f t="shared" si="27"/>
        <v>78</v>
      </c>
      <c r="AI192" s="217">
        <v>7</v>
      </c>
    </row>
    <row r="193" spans="1:35" x14ac:dyDescent="0.25">
      <c r="A193" s="217"/>
      <c r="B193" s="217"/>
      <c r="D193" s="217"/>
      <c r="E193" s="217" t="s">
        <v>195</v>
      </c>
      <c r="J193" s="217">
        <f t="shared" si="25"/>
        <v>112</v>
      </c>
      <c r="K193" s="217">
        <v>7</v>
      </c>
      <c r="L193" s="217"/>
      <c r="M193" s="217">
        <f t="shared" si="26"/>
        <v>112</v>
      </c>
      <c r="N193" s="217">
        <v>7</v>
      </c>
      <c r="R193" s="217"/>
      <c r="S193" s="217"/>
      <c r="T193" s="217"/>
      <c r="U193" s="217"/>
      <c r="W193" s="217"/>
      <c r="X193" s="217"/>
      <c r="AF193" s="207" t="s">
        <v>252</v>
      </c>
      <c r="AG193" s="207" t="str">
        <f t="shared" si="23"/>
        <v>VrouwJeugd79</v>
      </c>
      <c r="AH193" s="217">
        <f t="shared" si="27"/>
        <v>79</v>
      </c>
      <c r="AI193" s="217">
        <v>7</v>
      </c>
    </row>
    <row r="194" spans="1:35" x14ac:dyDescent="0.25">
      <c r="A194" s="217"/>
      <c r="B194" s="217"/>
      <c r="D194" s="217"/>
      <c r="E194" s="217" t="s">
        <v>195</v>
      </c>
      <c r="J194" s="217">
        <f t="shared" si="25"/>
        <v>113</v>
      </c>
      <c r="K194" s="217">
        <v>7</v>
      </c>
      <c r="L194" s="217"/>
      <c r="M194" s="217">
        <f t="shared" si="26"/>
        <v>113</v>
      </c>
      <c r="N194" s="217">
        <v>7</v>
      </c>
      <c r="R194" s="217"/>
      <c r="S194" s="217"/>
      <c r="T194" s="217"/>
      <c r="U194" s="217"/>
      <c r="W194" s="217"/>
      <c r="X194" s="217"/>
      <c r="AF194" s="207" t="s">
        <v>252</v>
      </c>
      <c r="AG194" s="207" t="str">
        <f t="shared" si="23"/>
        <v>VrouwJeugd80</v>
      </c>
      <c r="AH194" s="217">
        <f t="shared" si="27"/>
        <v>80</v>
      </c>
      <c r="AI194" s="217">
        <v>7</v>
      </c>
    </row>
    <row r="195" spans="1:35" x14ac:dyDescent="0.25">
      <c r="A195" s="217"/>
      <c r="B195" s="217"/>
      <c r="D195" s="217"/>
      <c r="E195" s="217" t="s">
        <v>195</v>
      </c>
      <c r="J195" s="217">
        <f t="shared" si="25"/>
        <v>114</v>
      </c>
      <c r="K195" s="217">
        <v>7</v>
      </c>
      <c r="L195" s="217"/>
      <c r="M195" s="217">
        <f t="shared" si="26"/>
        <v>114</v>
      </c>
      <c r="N195" s="217">
        <v>7</v>
      </c>
      <c r="R195" s="217"/>
      <c r="S195" s="217"/>
      <c r="T195" s="217"/>
      <c r="U195" s="217"/>
      <c r="W195" s="217"/>
      <c r="X195" s="217"/>
      <c r="AF195" s="207" t="s">
        <v>252</v>
      </c>
      <c r="AG195" s="207" t="str">
        <f t="shared" ref="AG195:AG258" si="28">CONCATENATE($AF195,$AH195)</f>
        <v>VrouwJeugd81</v>
      </c>
      <c r="AH195" s="217">
        <f t="shared" si="27"/>
        <v>81</v>
      </c>
      <c r="AI195" s="217">
        <v>7</v>
      </c>
    </row>
    <row r="196" spans="1:35" x14ac:dyDescent="0.25">
      <c r="A196" s="217"/>
      <c r="B196" s="217"/>
      <c r="D196" s="217"/>
      <c r="E196" s="217" t="s">
        <v>195</v>
      </c>
      <c r="J196" s="217">
        <f t="shared" si="25"/>
        <v>115</v>
      </c>
      <c r="K196" s="217">
        <v>7</v>
      </c>
      <c r="L196" s="217"/>
      <c r="M196" s="217">
        <f t="shared" si="26"/>
        <v>115</v>
      </c>
      <c r="N196" s="217">
        <v>7</v>
      </c>
      <c r="R196" s="217"/>
      <c r="T196" s="217"/>
      <c r="U196" s="217"/>
      <c r="W196" s="217"/>
      <c r="X196" s="217"/>
      <c r="AF196" s="207" t="s">
        <v>252</v>
      </c>
      <c r="AG196" s="207" t="str">
        <f t="shared" si="28"/>
        <v>VrouwJeugd82</v>
      </c>
      <c r="AH196" s="217">
        <f t="shared" si="27"/>
        <v>82</v>
      </c>
      <c r="AI196" s="217">
        <v>7</v>
      </c>
    </row>
    <row r="197" spans="1:35" x14ac:dyDescent="0.25">
      <c r="A197" s="217"/>
      <c r="B197" s="217"/>
      <c r="D197" s="217"/>
      <c r="E197" s="217" t="s">
        <v>195</v>
      </c>
      <c r="J197" s="217">
        <f t="shared" si="25"/>
        <v>116</v>
      </c>
      <c r="K197" s="217">
        <v>7</v>
      </c>
      <c r="L197" s="217"/>
      <c r="M197" s="217">
        <f t="shared" si="26"/>
        <v>116</v>
      </c>
      <c r="N197" s="217">
        <v>7</v>
      </c>
      <c r="R197" s="217"/>
      <c r="T197" s="217"/>
      <c r="U197" s="217"/>
      <c r="W197" s="217"/>
      <c r="X197" s="217"/>
      <c r="AF197" s="207" t="s">
        <v>252</v>
      </c>
      <c r="AG197" s="207" t="str">
        <f t="shared" si="28"/>
        <v>VrouwJeugd83</v>
      </c>
      <c r="AH197" s="217">
        <f t="shared" si="27"/>
        <v>83</v>
      </c>
      <c r="AI197" s="217">
        <v>7</v>
      </c>
    </row>
    <row r="198" spans="1:35" x14ac:dyDescent="0.25">
      <c r="A198" s="217"/>
      <c r="B198" s="217"/>
      <c r="D198" s="217"/>
      <c r="E198" s="217" t="s">
        <v>195</v>
      </c>
      <c r="J198" s="217">
        <f t="shared" si="25"/>
        <v>117</v>
      </c>
      <c r="K198" s="217">
        <v>7</v>
      </c>
      <c r="L198" s="217"/>
      <c r="M198" s="217">
        <f t="shared" si="26"/>
        <v>117</v>
      </c>
      <c r="N198" s="217">
        <v>7</v>
      </c>
      <c r="R198" s="217"/>
      <c r="T198" s="217"/>
      <c r="U198" s="217"/>
      <c r="W198" s="217"/>
      <c r="X198" s="217"/>
      <c r="AF198" s="207" t="s">
        <v>252</v>
      </c>
      <c r="AG198" s="207" t="str">
        <f t="shared" si="28"/>
        <v>VrouwJeugd84</v>
      </c>
      <c r="AH198" s="217">
        <f t="shared" si="27"/>
        <v>84</v>
      </c>
      <c r="AI198" s="217">
        <v>7</v>
      </c>
    </row>
    <row r="199" spans="1:35" x14ac:dyDescent="0.25">
      <c r="A199" s="217"/>
      <c r="B199" s="217"/>
      <c r="D199" s="217"/>
      <c r="E199" s="217" t="s">
        <v>195</v>
      </c>
      <c r="J199" s="217">
        <f t="shared" si="25"/>
        <v>118</v>
      </c>
      <c r="K199" s="217">
        <v>7</v>
      </c>
      <c r="L199" s="217"/>
      <c r="M199" s="217">
        <f t="shared" si="26"/>
        <v>118</v>
      </c>
      <c r="N199" s="217">
        <v>7</v>
      </c>
      <c r="V199" s="217"/>
      <c r="AF199" s="207" t="s">
        <v>252</v>
      </c>
      <c r="AG199" s="207" t="str">
        <f t="shared" si="28"/>
        <v>VrouwJeugd85</v>
      </c>
      <c r="AH199" s="217">
        <f t="shared" si="27"/>
        <v>85</v>
      </c>
      <c r="AI199" s="217">
        <v>7</v>
      </c>
    </row>
    <row r="200" spans="1:35" x14ac:dyDescent="0.25">
      <c r="A200" s="217"/>
      <c r="B200" s="217"/>
      <c r="D200" s="217"/>
      <c r="E200" s="217" t="s">
        <v>195</v>
      </c>
      <c r="J200" s="217">
        <f t="shared" si="25"/>
        <v>119</v>
      </c>
      <c r="K200" s="217">
        <v>7</v>
      </c>
      <c r="L200" s="217"/>
      <c r="M200" s="217">
        <f t="shared" si="26"/>
        <v>119</v>
      </c>
      <c r="N200" s="217">
        <v>7</v>
      </c>
      <c r="V200" s="217"/>
      <c r="AF200" s="207" t="s">
        <v>252</v>
      </c>
      <c r="AG200" s="207" t="str">
        <f t="shared" si="28"/>
        <v>VrouwJeugd86</v>
      </c>
      <c r="AH200" s="217">
        <f t="shared" si="27"/>
        <v>86</v>
      </c>
      <c r="AI200" s="217">
        <v>7</v>
      </c>
    </row>
    <row r="201" spans="1:35" x14ac:dyDescent="0.25">
      <c r="A201" s="217"/>
      <c r="B201" s="217"/>
      <c r="D201" s="217"/>
      <c r="E201" s="217" t="s">
        <v>195</v>
      </c>
      <c r="J201" s="217">
        <f t="shared" si="25"/>
        <v>120</v>
      </c>
      <c r="K201" s="217">
        <v>7</v>
      </c>
      <c r="L201" s="217"/>
      <c r="M201" s="217">
        <f t="shared" si="26"/>
        <v>120</v>
      </c>
      <c r="N201" s="217">
        <v>7</v>
      </c>
      <c r="V201" s="217"/>
      <c r="AF201" s="207" t="s">
        <v>252</v>
      </c>
      <c r="AG201" s="207" t="str">
        <f t="shared" si="28"/>
        <v>VrouwJeugd87</v>
      </c>
      <c r="AH201" s="217">
        <f t="shared" si="27"/>
        <v>87</v>
      </c>
      <c r="AI201" s="217">
        <v>7</v>
      </c>
    </row>
    <row r="202" spans="1:35" x14ac:dyDescent="0.25">
      <c r="A202" s="217"/>
      <c r="B202" s="217"/>
      <c r="D202" s="217"/>
      <c r="E202" s="217" t="s">
        <v>195</v>
      </c>
      <c r="J202" s="217">
        <f t="shared" si="25"/>
        <v>121</v>
      </c>
      <c r="K202" s="217">
        <v>7</v>
      </c>
      <c r="L202" s="217"/>
      <c r="M202" s="217">
        <f t="shared" si="26"/>
        <v>121</v>
      </c>
      <c r="N202" s="217">
        <v>7</v>
      </c>
      <c r="V202" s="217"/>
      <c r="AF202" s="207" t="s">
        <v>252</v>
      </c>
      <c r="AG202" s="207" t="str">
        <f t="shared" si="28"/>
        <v>VrouwJeugd88</v>
      </c>
      <c r="AH202" s="217">
        <f t="shared" si="27"/>
        <v>88</v>
      </c>
      <c r="AI202" s="217">
        <v>7</v>
      </c>
    </row>
    <row r="203" spans="1:35" x14ac:dyDescent="0.25">
      <c r="A203" s="217"/>
      <c r="B203" s="217"/>
      <c r="D203" s="217"/>
      <c r="E203" s="217" t="s">
        <v>195</v>
      </c>
      <c r="J203" s="217">
        <f t="shared" si="25"/>
        <v>122</v>
      </c>
      <c r="K203" s="217">
        <v>7</v>
      </c>
      <c r="L203" s="217"/>
      <c r="M203" s="217">
        <f t="shared" si="26"/>
        <v>122</v>
      </c>
      <c r="N203" s="217">
        <v>7</v>
      </c>
      <c r="V203" s="217"/>
      <c r="AF203" s="207" t="s">
        <v>252</v>
      </c>
      <c r="AG203" s="207" t="str">
        <f t="shared" si="28"/>
        <v>VrouwJeugd89</v>
      </c>
      <c r="AH203" s="217">
        <f t="shared" si="27"/>
        <v>89</v>
      </c>
      <c r="AI203" s="217">
        <v>7</v>
      </c>
    </row>
    <row r="204" spans="1:35" x14ac:dyDescent="0.25">
      <c r="A204" s="217"/>
      <c r="B204" s="217"/>
      <c r="D204" s="217"/>
      <c r="E204" s="217" t="s">
        <v>195</v>
      </c>
      <c r="J204" s="217">
        <f t="shared" si="25"/>
        <v>123</v>
      </c>
      <c r="K204" s="217">
        <v>7</v>
      </c>
      <c r="L204" s="217"/>
      <c r="M204" s="217">
        <f t="shared" si="26"/>
        <v>123</v>
      </c>
      <c r="N204" s="217">
        <v>7</v>
      </c>
      <c r="V204" s="217"/>
      <c r="AF204" s="207" t="s">
        <v>252</v>
      </c>
      <c r="AG204" s="207" t="str">
        <f t="shared" si="28"/>
        <v>VrouwJeugd90</v>
      </c>
      <c r="AH204" s="217">
        <f t="shared" si="27"/>
        <v>90</v>
      </c>
      <c r="AI204" s="217">
        <v>7</v>
      </c>
    </row>
    <row r="205" spans="1:35" x14ac:dyDescent="0.25">
      <c r="A205" s="217"/>
      <c r="B205" s="217"/>
      <c r="D205" s="217"/>
      <c r="E205" s="217" t="s">
        <v>195</v>
      </c>
      <c r="J205" s="217">
        <f t="shared" si="25"/>
        <v>124</v>
      </c>
      <c r="K205" s="217">
        <v>7</v>
      </c>
      <c r="L205" s="217"/>
      <c r="M205" s="217">
        <f t="shared" si="26"/>
        <v>124</v>
      </c>
      <c r="N205" s="217">
        <v>7</v>
      </c>
      <c r="V205" s="217"/>
      <c r="AF205" s="207" t="s">
        <v>252</v>
      </c>
      <c r="AG205" s="207" t="str">
        <f t="shared" si="28"/>
        <v>VrouwJeugd91</v>
      </c>
      <c r="AH205" s="217">
        <f t="shared" si="27"/>
        <v>91</v>
      </c>
      <c r="AI205" s="217">
        <v>7</v>
      </c>
    </row>
    <row r="206" spans="1:35" x14ac:dyDescent="0.25">
      <c r="A206" s="217"/>
      <c r="B206" s="217"/>
      <c r="D206" s="217"/>
      <c r="E206" s="217" t="s">
        <v>195</v>
      </c>
      <c r="J206" s="217">
        <f t="shared" si="25"/>
        <v>125</v>
      </c>
      <c r="K206" s="217">
        <v>7</v>
      </c>
      <c r="L206" s="217"/>
      <c r="M206" s="217">
        <f t="shared" si="26"/>
        <v>125</v>
      </c>
      <c r="N206" s="217">
        <v>7</v>
      </c>
      <c r="V206" s="217"/>
      <c r="AF206" s="207" t="s">
        <v>252</v>
      </c>
      <c r="AG206" s="207" t="str">
        <f t="shared" si="28"/>
        <v>VrouwJeugd92</v>
      </c>
      <c r="AH206" s="217">
        <f t="shared" si="27"/>
        <v>92</v>
      </c>
      <c r="AI206" s="217">
        <v>7</v>
      </c>
    </row>
    <row r="207" spans="1:35" x14ac:dyDescent="0.25">
      <c r="A207" s="217"/>
      <c r="B207" s="217"/>
      <c r="D207" s="217"/>
      <c r="E207" s="217" t="s">
        <v>195</v>
      </c>
      <c r="J207" s="217">
        <f t="shared" si="25"/>
        <v>126</v>
      </c>
      <c r="K207" s="217">
        <v>7</v>
      </c>
      <c r="L207" s="217"/>
      <c r="M207" s="217">
        <f t="shared" si="26"/>
        <v>126</v>
      </c>
      <c r="N207" s="217">
        <v>7</v>
      </c>
      <c r="V207" s="217"/>
      <c r="AF207" s="207" t="s">
        <v>252</v>
      </c>
      <c r="AG207" s="207" t="str">
        <f t="shared" si="28"/>
        <v>VrouwJeugd93</v>
      </c>
      <c r="AH207" s="217">
        <f t="shared" si="27"/>
        <v>93</v>
      </c>
      <c r="AI207" s="217">
        <v>7</v>
      </c>
    </row>
    <row r="208" spans="1:35" x14ac:dyDescent="0.25">
      <c r="A208" s="217"/>
      <c r="B208" s="217"/>
      <c r="D208" s="217"/>
      <c r="E208" s="217" t="s">
        <v>195</v>
      </c>
      <c r="J208" s="217">
        <f t="shared" si="25"/>
        <v>127</v>
      </c>
      <c r="K208" s="217">
        <v>7</v>
      </c>
      <c r="L208" s="217"/>
      <c r="M208" s="217">
        <f t="shared" si="26"/>
        <v>127</v>
      </c>
      <c r="N208" s="217">
        <v>7</v>
      </c>
      <c r="V208" s="217"/>
      <c r="AF208" s="207" t="s">
        <v>252</v>
      </c>
      <c r="AG208" s="207" t="str">
        <f t="shared" si="28"/>
        <v>VrouwJeugd94</v>
      </c>
      <c r="AH208" s="217">
        <f t="shared" si="27"/>
        <v>94</v>
      </c>
      <c r="AI208" s="217">
        <v>7</v>
      </c>
    </row>
    <row r="209" spans="1:35" x14ac:dyDescent="0.25">
      <c r="A209" s="217"/>
      <c r="B209" s="217"/>
      <c r="D209" s="217"/>
      <c r="E209" s="217" t="s">
        <v>195</v>
      </c>
      <c r="J209" s="217">
        <f t="shared" si="25"/>
        <v>128</v>
      </c>
      <c r="K209" s="217">
        <v>7</v>
      </c>
      <c r="L209" s="217"/>
      <c r="M209" s="217">
        <f t="shared" si="26"/>
        <v>128</v>
      </c>
      <c r="N209" s="217">
        <v>7</v>
      </c>
      <c r="V209" s="217"/>
      <c r="AF209" s="207" t="s">
        <v>252</v>
      </c>
      <c r="AG209" s="207" t="str">
        <f t="shared" si="28"/>
        <v>VrouwJeugd95</v>
      </c>
      <c r="AH209" s="217">
        <f t="shared" si="27"/>
        <v>95</v>
      </c>
      <c r="AI209" s="217">
        <v>7</v>
      </c>
    </row>
    <row r="210" spans="1:35" x14ac:dyDescent="0.25">
      <c r="A210" s="217"/>
      <c r="B210" s="217"/>
      <c r="D210" s="217"/>
      <c r="E210" s="217" t="s">
        <v>195</v>
      </c>
      <c r="J210" s="217">
        <f t="shared" si="25"/>
        <v>129</v>
      </c>
      <c r="K210" s="217">
        <v>7</v>
      </c>
      <c r="L210" s="217"/>
      <c r="M210" s="217">
        <f t="shared" si="26"/>
        <v>129</v>
      </c>
      <c r="N210" s="217">
        <v>7</v>
      </c>
      <c r="V210" s="217"/>
      <c r="AF210" s="207" t="s">
        <v>252</v>
      </c>
      <c r="AG210" s="207" t="str">
        <f t="shared" si="28"/>
        <v>VrouwJeugd96</v>
      </c>
      <c r="AH210" s="217">
        <f t="shared" si="27"/>
        <v>96</v>
      </c>
      <c r="AI210" s="217">
        <v>7</v>
      </c>
    </row>
    <row r="211" spans="1:35" x14ac:dyDescent="0.25">
      <c r="A211" s="217"/>
      <c r="B211" s="217"/>
      <c r="D211" s="217"/>
      <c r="E211" s="217" t="s">
        <v>195</v>
      </c>
      <c r="J211" s="217">
        <f t="shared" si="25"/>
        <v>130</v>
      </c>
      <c r="K211" s="217">
        <v>7</v>
      </c>
      <c r="L211" s="217"/>
      <c r="M211" s="217">
        <f t="shared" si="26"/>
        <v>130</v>
      </c>
      <c r="N211" s="217">
        <v>7</v>
      </c>
      <c r="V211" s="217"/>
      <c r="AF211" s="207" t="s">
        <v>252</v>
      </c>
      <c r="AG211" s="207" t="str">
        <f t="shared" si="28"/>
        <v>VrouwJeugd97</v>
      </c>
      <c r="AH211" s="217">
        <f t="shared" si="27"/>
        <v>97</v>
      </c>
      <c r="AI211" s="217">
        <v>7</v>
      </c>
    </row>
    <row r="212" spans="1:35" x14ac:dyDescent="0.25">
      <c r="A212" s="217"/>
      <c r="B212" s="217"/>
      <c r="D212" s="217"/>
      <c r="E212" s="217" t="s">
        <v>195</v>
      </c>
      <c r="J212" s="217">
        <f t="shared" si="25"/>
        <v>131</v>
      </c>
      <c r="K212" s="217">
        <v>7</v>
      </c>
      <c r="L212" s="217"/>
      <c r="M212" s="217">
        <f t="shared" si="26"/>
        <v>131</v>
      </c>
      <c r="N212" s="217">
        <v>7</v>
      </c>
      <c r="V212" s="217"/>
      <c r="AF212" s="207" t="s">
        <v>252</v>
      </c>
      <c r="AG212" s="207" t="str">
        <f t="shared" si="28"/>
        <v>VrouwJeugd98</v>
      </c>
      <c r="AH212" s="217">
        <f t="shared" si="27"/>
        <v>98</v>
      </c>
      <c r="AI212" s="217">
        <v>7</v>
      </c>
    </row>
    <row r="213" spans="1:35" x14ac:dyDescent="0.25">
      <c r="A213" s="217"/>
      <c r="B213" s="217"/>
      <c r="D213" s="217"/>
      <c r="E213" s="217" t="s">
        <v>195</v>
      </c>
      <c r="J213" s="217">
        <f t="shared" si="25"/>
        <v>132</v>
      </c>
      <c r="K213" s="217">
        <v>7</v>
      </c>
      <c r="L213" s="217"/>
      <c r="M213" s="217">
        <f t="shared" si="26"/>
        <v>132</v>
      </c>
      <c r="N213" s="217">
        <v>7</v>
      </c>
      <c r="V213" s="217"/>
      <c r="AF213" s="207" t="s">
        <v>252</v>
      </c>
      <c r="AG213" s="207" t="str">
        <f t="shared" si="28"/>
        <v>VrouwJeugd99</v>
      </c>
      <c r="AH213" s="217">
        <f t="shared" si="27"/>
        <v>99</v>
      </c>
      <c r="AI213" s="217">
        <v>7</v>
      </c>
    </row>
    <row r="214" spans="1:35" x14ac:dyDescent="0.25">
      <c r="A214" s="217"/>
      <c r="B214" s="217"/>
      <c r="D214" s="217"/>
      <c r="E214" s="217" t="s">
        <v>195</v>
      </c>
      <c r="J214" s="217">
        <f t="shared" ref="J214:J221" si="29">J213+1</f>
        <v>133</v>
      </c>
      <c r="K214" s="217">
        <v>7</v>
      </c>
      <c r="L214" s="217"/>
      <c r="M214" s="217">
        <f t="shared" ref="M214:M221" si="30">M213+1</f>
        <v>133</v>
      </c>
      <c r="N214" s="217">
        <v>7</v>
      </c>
      <c r="V214" s="217"/>
      <c r="AF214" s="207" t="s">
        <v>252</v>
      </c>
      <c r="AG214" s="207" t="str">
        <f t="shared" si="28"/>
        <v>VrouwJeugd100</v>
      </c>
      <c r="AH214" s="217">
        <f t="shared" si="27"/>
        <v>100</v>
      </c>
      <c r="AI214" s="217">
        <v>7</v>
      </c>
    </row>
    <row r="215" spans="1:35" x14ac:dyDescent="0.25">
      <c r="A215" s="217"/>
      <c r="B215" s="217"/>
      <c r="D215" s="217"/>
      <c r="E215" s="217" t="s">
        <v>195</v>
      </c>
      <c r="J215" s="217">
        <f t="shared" si="29"/>
        <v>134</v>
      </c>
      <c r="K215" s="217">
        <v>7</v>
      </c>
      <c r="L215" s="217"/>
      <c r="M215" s="217">
        <f t="shared" si="30"/>
        <v>134</v>
      </c>
      <c r="N215" s="217">
        <v>7</v>
      </c>
      <c r="V215" s="217"/>
      <c r="AF215" s="207" t="s">
        <v>252</v>
      </c>
      <c r="AG215" s="207" t="str">
        <f t="shared" si="28"/>
        <v>VrouwJeugd101</v>
      </c>
      <c r="AH215" s="217">
        <f t="shared" si="27"/>
        <v>101</v>
      </c>
      <c r="AI215" s="217">
        <v>7</v>
      </c>
    </row>
    <row r="216" spans="1:35" x14ac:dyDescent="0.25">
      <c r="A216" s="217"/>
      <c r="B216" s="217"/>
      <c r="D216" s="217"/>
      <c r="E216" s="217" t="s">
        <v>195</v>
      </c>
      <c r="J216" s="217">
        <f t="shared" si="29"/>
        <v>135</v>
      </c>
      <c r="K216" s="217">
        <v>7</v>
      </c>
      <c r="L216" s="217"/>
      <c r="M216" s="217">
        <f t="shared" si="30"/>
        <v>135</v>
      </c>
      <c r="N216" s="217">
        <v>7</v>
      </c>
      <c r="V216" s="217"/>
      <c r="AF216" s="207" t="s">
        <v>252</v>
      </c>
      <c r="AG216" s="207" t="str">
        <f t="shared" si="28"/>
        <v>VrouwJeugd102</v>
      </c>
      <c r="AH216" s="217">
        <f t="shared" si="27"/>
        <v>102</v>
      </c>
      <c r="AI216" s="217">
        <v>7</v>
      </c>
    </row>
    <row r="217" spans="1:35" x14ac:dyDescent="0.25">
      <c r="A217" s="217"/>
      <c r="B217" s="217"/>
      <c r="D217" s="217"/>
      <c r="E217" s="217" t="s">
        <v>195</v>
      </c>
      <c r="J217" s="217">
        <f t="shared" si="29"/>
        <v>136</v>
      </c>
      <c r="K217" s="217">
        <v>7</v>
      </c>
      <c r="L217" s="217"/>
      <c r="M217" s="217">
        <f t="shared" si="30"/>
        <v>136</v>
      </c>
      <c r="N217" s="217">
        <v>7</v>
      </c>
      <c r="R217" s="217"/>
      <c r="T217" s="217"/>
      <c r="U217" s="217"/>
      <c r="V217" s="217"/>
      <c r="AF217" s="207" t="s">
        <v>252</v>
      </c>
      <c r="AG217" s="207" t="str">
        <f t="shared" si="28"/>
        <v>VrouwJeugd103</v>
      </c>
      <c r="AH217" s="217">
        <f t="shared" si="27"/>
        <v>103</v>
      </c>
      <c r="AI217" s="217">
        <v>7</v>
      </c>
    </row>
    <row r="218" spans="1:35" x14ac:dyDescent="0.25">
      <c r="A218" s="217"/>
      <c r="B218" s="217"/>
      <c r="D218" s="217"/>
      <c r="E218" s="217" t="s">
        <v>195</v>
      </c>
      <c r="J218" s="217">
        <f t="shared" si="29"/>
        <v>137</v>
      </c>
      <c r="K218" s="217">
        <v>7</v>
      </c>
      <c r="L218" s="217"/>
      <c r="M218" s="217">
        <f t="shared" si="30"/>
        <v>137</v>
      </c>
      <c r="N218" s="217">
        <v>7</v>
      </c>
      <c r="R218" s="217"/>
      <c r="T218" s="217"/>
      <c r="U218" s="217"/>
      <c r="V218" s="217"/>
      <c r="AF218" s="207" t="s">
        <v>252</v>
      </c>
      <c r="AG218" s="207" t="str">
        <f t="shared" si="28"/>
        <v>VrouwJeugd104</v>
      </c>
      <c r="AH218" s="217">
        <f t="shared" si="27"/>
        <v>104</v>
      </c>
      <c r="AI218" s="217">
        <v>7</v>
      </c>
    </row>
    <row r="219" spans="1:35" x14ac:dyDescent="0.25">
      <c r="A219" s="217"/>
      <c r="B219" s="217"/>
      <c r="D219" s="217"/>
      <c r="E219" s="217" t="s">
        <v>195</v>
      </c>
      <c r="J219" s="217">
        <f t="shared" si="29"/>
        <v>138</v>
      </c>
      <c r="K219" s="217">
        <v>7</v>
      </c>
      <c r="L219" s="217"/>
      <c r="M219" s="217">
        <f t="shared" si="30"/>
        <v>138</v>
      </c>
      <c r="N219" s="217">
        <v>7</v>
      </c>
      <c r="R219" s="217"/>
      <c r="T219" s="217"/>
      <c r="U219" s="217"/>
      <c r="V219" s="217"/>
      <c r="AF219" s="207" t="s">
        <v>252</v>
      </c>
      <c r="AG219" s="207" t="str">
        <f t="shared" si="28"/>
        <v>VrouwJeugd105</v>
      </c>
      <c r="AH219" s="217">
        <f t="shared" si="27"/>
        <v>105</v>
      </c>
      <c r="AI219" s="217">
        <v>7</v>
      </c>
    </row>
    <row r="220" spans="1:35" x14ac:dyDescent="0.25">
      <c r="A220" s="217"/>
      <c r="B220" s="217"/>
      <c r="D220" s="217"/>
      <c r="E220" s="217" t="s">
        <v>195</v>
      </c>
      <c r="J220" s="217">
        <f t="shared" si="29"/>
        <v>139</v>
      </c>
      <c r="K220" s="217">
        <v>7</v>
      </c>
      <c r="L220" s="217"/>
      <c r="M220" s="217">
        <f t="shared" si="30"/>
        <v>139</v>
      </c>
      <c r="N220" s="217">
        <v>7</v>
      </c>
      <c r="R220" s="217"/>
      <c r="T220" s="217"/>
      <c r="U220" s="217"/>
      <c r="V220" s="217"/>
      <c r="AF220" s="207" t="s">
        <v>252</v>
      </c>
      <c r="AG220" s="207" t="str">
        <f t="shared" si="28"/>
        <v>VrouwJeugd106</v>
      </c>
      <c r="AH220" s="217">
        <f t="shared" si="27"/>
        <v>106</v>
      </c>
      <c r="AI220" s="217">
        <v>7</v>
      </c>
    </row>
    <row r="221" spans="1:35" x14ac:dyDescent="0.25">
      <c r="A221" s="217"/>
      <c r="B221" s="217"/>
      <c r="D221" s="217"/>
      <c r="E221" s="217" t="s">
        <v>195</v>
      </c>
      <c r="J221" s="217">
        <f t="shared" si="29"/>
        <v>140</v>
      </c>
      <c r="K221" s="217">
        <v>7</v>
      </c>
      <c r="L221" s="217"/>
      <c r="M221" s="217">
        <f t="shared" si="30"/>
        <v>140</v>
      </c>
      <c r="N221" s="217">
        <v>7</v>
      </c>
      <c r="R221" s="217"/>
      <c r="T221" s="217"/>
      <c r="U221" s="217"/>
      <c r="V221" s="217"/>
      <c r="AF221" s="207" t="s">
        <v>252</v>
      </c>
      <c r="AG221" s="207" t="str">
        <f t="shared" si="28"/>
        <v>VrouwJeugd107</v>
      </c>
      <c r="AH221" s="217">
        <f t="shared" si="27"/>
        <v>107</v>
      </c>
      <c r="AI221" s="217">
        <v>7</v>
      </c>
    </row>
    <row r="222" spans="1:35" x14ac:dyDescent="0.25">
      <c r="A222" s="217"/>
      <c r="B222" s="217"/>
      <c r="D222" s="217"/>
      <c r="E222" s="217" t="s">
        <v>195</v>
      </c>
      <c r="J222" s="217"/>
      <c r="K222" s="217"/>
      <c r="L222" s="217"/>
      <c r="M222" s="217"/>
      <c r="N222" s="217"/>
      <c r="R222" s="217"/>
      <c r="T222" s="217"/>
      <c r="U222" s="217"/>
      <c r="V222" s="217"/>
      <c r="AF222" s="207" t="s">
        <v>252</v>
      </c>
      <c r="AG222" s="207" t="str">
        <f t="shared" si="28"/>
        <v>VrouwJeugd108</v>
      </c>
      <c r="AH222" s="217">
        <f t="shared" si="27"/>
        <v>108</v>
      </c>
      <c r="AI222" s="217">
        <v>7</v>
      </c>
    </row>
    <row r="223" spans="1:35" x14ac:dyDescent="0.25">
      <c r="A223" s="217"/>
      <c r="B223" s="217"/>
      <c r="D223" s="217"/>
      <c r="E223" s="217" t="s">
        <v>195</v>
      </c>
      <c r="R223" s="217"/>
      <c r="T223" s="217"/>
      <c r="U223" s="217"/>
      <c r="V223" s="217"/>
      <c r="AF223" s="207" t="s">
        <v>252</v>
      </c>
      <c r="AG223" s="207" t="str">
        <f t="shared" si="28"/>
        <v>VrouwJeugd109</v>
      </c>
      <c r="AH223" s="217">
        <f t="shared" si="27"/>
        <v>109</v>
      </c>
      <c r="AI223" s="217">
        <v>7</v>
      </c>
    </row>
    <row r="224" spans="1:35" x14ac:dyDescent="0.25">
      <c r="A224" s="217"/>
      <c r="B224" s="217"/>
      <c r="D224" s="217"/>
      <c r="E224" s="217" t="s">
        <v>195</v>
      </c>
      <c r="R224" s="217"/>
      <c r="T224" s="217"/>
      <c r="U224" s="217"/>
      <c r="V224" s="217"/>
      <c r="AF224" s="207" t="s">
        <v>252</v>
      </c>
      <c r="AG224" s="207" t="str">
        <f t="shared" si="28"/>
        <v>VrouwJeugd110</v>
      </c>
      <c r="AH224" s="217">
        <f t="shared" si="27"/>
        <v>110</v>
      </c>
      <c r="AI224" s="217">
        <v>7</v>
      </c>
    </row>
    <row r="225" spans="1:35" x14ac:dyDescent="0.25">
      <c r="A225" s="217"/>
      <c r="B225" s="217"/>
      <c r="D225" s="217"/>
      <c r="E225" s="217" t="s">
        <v>195</v>
      </c>
      <c r="R225" s="217"/>
      <c r="T225" s="217"/>
      <c r="U225" s="217"/>
      <c r="V225" s="217"/>
      <c r="AF225" s="207" t="s">
        <v>252</v>
      </c>
      <c r="AG225" s="207" t="str">
        <f t="shared" si="28"/>
        <v>VrouwJeugd111</v>
      </c>
      <c r="AH225" s="217">
        <f t="shared" si="27"/>
        <v>111</v>
      </c>
      <c r="AI225" s="217">
        <v>7</v>
      </c>
    </row>
    <row r="226" spans="1:35" x14ac:dyDescent="0.25">
      <c r="A226" s="217"/>
      <c r="B226" s="217"/>
      <c r="D226" s="217"/>
      <c r="E226" s="217" t="s">
        <v>195</v>
      </c>
      <c r="R226" s="217"/>
      <c r="T226" s="217"/>
      <c r="U226" s="217"/>
      <c r="V226" s="217"/>
      <c r="AF226" s="207" t="s">
        <v>252</v>
      </c>
      <c r="AG226" s="207" t="str">
        <f t="shared" si="28"/>
        <v>VrouwJeugd112</v>
      </c>
      <c r="AH226" s="217">
        <f t="shared" si="27"/>
        <v>112</v>
      </c>
      <c r="AI226" s="217">
        <v>7</v>
      </c>
    </row>
    <row r="227" spans="1:35" x14ac:dyDescent="0.25">
      <c r="A227" s="217"/>
      <c r="B227" s="217"/>
      <c r="D227" s="217"/>
      <c r="E227" s="217" t="s">
        <v>195</v>
      </c>
      <c r="R227" s="217"/>
      <c r="T227" s="217"/>
      <c r="U227" s="217"/>
      <c r="V227" s="217"/>
      <c r="AF227" s="207" t="s">
        <v>252</v>
      </c>
      <c r="AG227" s="207" t="str">
        <f t="shared" si="28"/>
        <v>VrouwJeugd113</v>
      </c>
      <c r="AH227" s="217">
        <f t="shared" si="27"/>
        <v>113</v>
      </c>
      <c r="AI227" s="217">
        <v>7</v>
      </c>
    </row>
    <row r="228" spans="1:35" x14ac:dyDescent="0.25">
      <c r="A228" s="217"/>
      <c r="B228" s="217"/>
      <c r="D228" s="217"/>
      <c r="E228" s="217" t="s">
        <v>195</v>
      </c>
      <c r="R228" s="217"/>
      <c r="T228" s="217"/>
      <c r="U228" s="217"/>
      <c r="V228" s="217"/>
      <c r="AF228" s="207" t="s">
        <v>252</v>
      </c>
      <c r="AG228" s="207" t="str">
        <f t="shared" si="28"/>
        <v>VrouwJeugd114</v>
      </c>
      <c r="AH228" s="217">
        <f t="shared" si="27"/>
        <v>114</v>
      </c>
      <c r="AI228" s="217">
        <v>7</v>
      </c>
    </row>
    <row r="229" spans="1:35" x14ac:dyDescent="0.25">
      <c r="A229" s="217"/>
      <c r="B229" s="217"/>
      <c r="D229" s="217"/>
      <c r="E229" s="217" t="s">
        <v>195</v>
      </c>
      <c r="R229" s="217"/>
      <c r="T229" s="217"/>
      <c r="U229" s="217"/>
      <c r="V229" s="217"/>
      <c r="AF229" s="207" t="s">
        <v>252</v>
      </c>
      <c r="AG229" s="207" t="str">
        <f t="shared" si="28"/>
        <v>VrouwJeugd115</v>
      </c>
      <c r="AH229" s="217">
        <f t="shared" si="27"/>
        <v>115</v>
      </c>
      <c r="AI229" s="217">
        <v>7</v>
      </c>
    </row>
    <row r="230" spans="1:35" x14ac:dyDescent="0.25">
      <c r="A230" s="217"/>
      <c r="B230" s="217"/>
      <c r="D230" s="217"/>
      <c r="E230" s="217" t="s">
        <v>195</v>
      </c>
      <c r="R230" s="217"/>
      <c r="T230" s="217"/>
      <c r="U230" s="217"/>
      <c r="V230" s="217"/>
      <c r="AF230" s="207" t="s">
        <v>252</v>
      </c>
      <c r="AG230" s="207" t="str">
        <f t="shared" si="28"/>
        <v>VrouwJeugd116</v>
      </c>
      <c r="AH230" s="217">
        <f t="shared" si="27"/>
        <v>116</v>
      </c>
      <c r="AI230" s="217">
        <v>7</v>
      </c>
    </row>
    <row r="231" spans="1:35" x14ac:dyDescent="0.25">
      <c r="A231" s="217"/>
      <c r="B231" s="217"/>
      <c r="D231" s="217"/>
      <c r="E231" s="217" t="s">
        <v>195</v>
      </c>
      <c r="R231" s="217"/>
      <c r="T231" s="217"/>
      <c r="U231" s="217"/>
      <c r="V231" s="217"/>
      <c r="AF231" s="207" t="s">
        <v>252</v>
      </c>
      <c r="AG231" s="207" t="str">
        <f t="shared" si="28"/>
        <v>VrouwJeugd117</v>
      </c>
      <c r="AH231" s="217">
        <f t="shared" si="27"/>
        <v>117</v>
      </c>
      <c r="AI231" s="217">
        <v>7</v>
      </c>
    </row>
    <row r="232" spans="1:35" x14ac:dyDescent="0.25">
      <c r="A232" s="217"/>
      <c r="B232" s="217"/>
      <c r="D232" s="217"/>
      <c r="E232" s="217" t="s">
        <v>195</v>
      </c>
      <c r="R232" s="217"/>
      <c r="T232" s="217"/>
      <c r="U232" s="217"/>
      <c r="V232" s="217"/>
      <c r="AF232" s="207" t="s">
        <v>252</v>
      </c>
      <c r="AG232" s="207" t="str">
        <f t="shared" si="28"/>
        <v>VrouwJeugd118</v>
      </c>
      <c r="AH232" s="217">
        <f t="shared" si="27"/>
        <v>118</v>
      </c>
      <c r="AI232" s="217">
        <v>7</v>
      </c>
    </row>
    <row r="233" spans="1:35" x14ac:dyDescent="0.25">
      <c r="A233" s="217"/>
      <c r="B233" s="217"/>
      <c r="D233" s="217"/>
      <c r="E233" s="217" t="s">
        <v>195</v>
      </c>
      <c r="R233" s="217"/>
      <c r="T233" s="217"/>
      <c r="U233" s="217"/>
      <c r="V233" s="217"/>
      <c r="AF233" s="207" t="s">
        <v>252</v>
      </c>
      <c r="AG233" s="207" t="str">
        <f t="shared" si="28"/>
        <v>VrouwJeugd119</v>
      </c>
      <c r="AH233" s="217">
        <f t="shared" si="27"/>
        <v>119</v>
      </c>
      <c r="AI233" s="217">
        <v>7</v>
      </c>
    </row>
    <row r="234" spans="1:35" x14ac:dyDescent="0.25">
      <c r="A234" s="217"/>
      <c r="B234" s="217"/>
      <c r="D234" s="217"/>
      <c r="E234" s="217" t="s">
        <v>195</v>
      </c>
      <c r="R234" s="217"/>
      <c r="T234" s="217"/>
      <c r="U234" s="217"/>
      <c r="V234" s="217"/>
      <c r="AF234" s="207" t="s">
        <v>252</v>
      </c>
      <c r="AG234" s="207" t="str">
        <f t="shared" si="28"/>
        <v>VrouwJeugd120</v>
      </c>
      <c r="AH234" s="217">
        <f t="shared" si="27"/>
        <v>120</v>
      </c>
      <c r="AI234" s="217">
        <v>7</v>
      </c>
    </row>
    <row r="235" spans="1:35" x14ac:dyDescent="0.25">
      <c r="A235" s="217"/>
      <c r="B235" s="217"/>
      <c r="D235" s="217"/>
      <c r="E235" s="217" t="s">
        <v>195</v>
      </c>
      <c r="R235" s="217"/>
      <c r="T235" s="217"/>
      <c r="U235" s="217"/>
      <c r="V235" s="217"/>
      <c r="AF235" s="207" t="s">
        <v>252</v>
      </c>
      <c r="AG235" s="207" t="str">
        <f t="shared" si="28"/>
        <v>VrouwJeugd121</v>
      </c>
      <c r="AH235" s="217">
        <f t="shared" si="27"/>
        <v>121</v>
      </c>
      <c r="AI235" s="217">
        <v>7</v>
      </c>
    </row>
    <row r="236" spans="1:35" x14ac:dyDescent="0.25">
      <c r="A236" s="217"/>
      <c r="B236" s="217"/>
      <c r="D236" s="217"/>
      <c r="E236" s="217" t="s">
        <v>195</v>
      </c>
      <c r="R236" s="217"/>
      <c r="T236" s="217"/>
      <c r="U236" s="217"/>
      <c r="V236" s="217"/>
      <c r="AF236" s="207" t="s">
        <v>252</v>
      </c>
      <c r="AG236" s="207" t="str">
        <f t="shared" si="28"/>
        <v>VrouwJeugd122</v>
      </c>
      <c r="AH236" s="217">
        <f t="shared" si="27"/>
        <v>122</v>
      </c>
      <c r="AI236" s="217">
        <v>7</v>
      </c>
    </row>
    <row r="237" spans="1:35" x14ac:dyDescent="0.25">
      <c r="A237" s="217"/>
      <c r="B237" s="217"/>
      <c r="D237" s="217"/>
      <c r="E237" s="217" t="s">
        <v>195</v>
      </c>
      <c r="R237" s="217"/>
      <c r="T237" s="217"/>
      <c r="U237" s="217"/>
      <c r="V237" s="217"/>
      <c r="AF237" s="207" t="s">
        <v>252</v>
      </c>
      <c r="AG237" s="207" t="str">
        <f t="shared" si="28"/>
        <v>VrouwJeugd123</v>
      </c>
      <c r="AH237" s="217">
        <f t="shared" si="27"/>
        <v>123</v>
      </c>
      <c r="AI237" s="217">
        <v>7</v>
      </c>
    </row>
    <row r="238" spans="1:35" x14ac:dyDescent="0.25">
      <c r="A238" s="217"/>
      <c r="B238" s="217"/>
      <c r="D238" s="217"/>
      <c r="E238" s="217" t="s">
        <v>195</v>
      </c>
      <c r="R238" s="217"/>
      <c r="T238" s="217"/>
      <c r="U238" s="217"/>
      <c r="V238" s="217"/>
      <c r="AF238" s="207" t="s">
        <v>252</v>
      </c>
      <c r="AG238" s="207" t="str">
        <f t="shared" si="28"/>
        <v>VrouwJeugd124</v>
      </c>
      <c r="AH238" s="217">
        <f t="shared" si="27"/>
        <v>124</v>
      </c>
      <c r="AI238" s="217">
        <v>7</v>
      </c>
    </row>
    <row r="239" spans="1:35" x14ac:dyDescent="0.25">
      <c r="A239" s="217"/>
      <c r="B239" s="217"/>
      <c r="D239" s="217"/>
      <c r="E239" s="217" t="s">
        <v>195</v>
      </c>
      <c r="R239" s="217"/>
      <c r="T239" s="217"/>
      <c r="U239" s="217"/>
      <c r="V239" s="217"/>
      <c r="AF239" s="207" t="s">
        <v>252</v>
      </c>
      <c r="AG239" s="207" t="str">
        <f t="shared" si="28"/>
        <v>VrouwJeugd125</v>
      </c>
      <c r="AH239" s="217">
        <f t="shared" si="27"/>
        <v>125</v>
      </c>
      <c r="AI239" s="217">
        <v>7</v>
      </c>
    </row>
    <row r="240" spans="1:35" x14ac:dyDescent="0.25">
      <c r="A240" s="217"/>
      <c r="B240" s="217"/>
      <c r="D240" s="217"/>
      <c r="E240" s="217" t="s">
        <v>195</v>
      </c>
      <c r="R240" s="217"/>
      <c r="T240" s="217"/>
      <c r="U240" s="217"/>
      <c r="V240" s="217"/>
      <c r="AF240" s="207" t="s">
        <v>252</v>
      </c>
      <c r="AG240" s="207" t="str">
        <f t="shared" si="28"/>
        <v>VrouwJeugd126</v>
      </c>
      <c r="AH240" s="217">
        <f t="shared" si="27"/>
        <v>126</v>
      </c>
      <c r="AI240" s="217">
        <v>7</v>
      </c>
    </row>
    <row r="241" spans="1:35" x14ac:dyDescent="0.25">
      <c r="A241" s="217"/>
      <c r="B241" s="217"/>
      <c r="D241" s="217"/>
      <c r="E241" s="217" t="s">
        <v>195</v>
      </c>
      <c r="Q241" s="217"/>
      <c r="R241" s="217"/>
      <c r="T241" s="217"/>
      <c r="U241" s="217"/>
      <c r="V241" s="217"/>
      <c r="AF241" s="207" t="s">
        <v>252</v>
      </c>
      <c r="AG241" s="207" t="str">
        <f t="shared" si="28"/>
        <v>VrouwJeugd127</v>
      </c>
      <c r="AH241" s="217">
        <f t="shared" si="27"/>
        <v>127</v>
      </c>
      <c r="AI241" s="217">
        <v>7</v>
      </c>
    </row>
    <row r="242" spans="1:35" x14ac:dyDescent="0.25">
      <c r="A242" s="217"/>
      <c r="B242" s="217"/>
      <c r="D242" s="217"/>
      <c r="E242" s="217" t="s">
        <v>195</v>
      </c>
      <c r="Q242" s="217"/>
      <c r="R242" s="217"/>
      <c r="T242" s="217"/>
      <c r="U242" s="217"/>
      <c r="V242" s="217"/>
      <c r="AF242" s="207" t="s">
        <v>252</v>
      </c>
      <c r="AG242" s="207" t="str">
        <f t="shared" si="28"/>
        <v>VrouwJeugd128</v>
      </c>
      <c r="AH242" s="217">
        <f t="shared" si="27"/>
        <v>128</v>
      </c>
      <c r="AI242" s="217">
        <v>7</v>
      </c>
    </row>
    <row r="243" spans="1:35" x14ac:dyDescent="0.25">
      <c r="A243" s="217"/>
      <c r="B243" s="217"/>
      <c r="D243" s="217"/>
      <c r="E243" s="217" t="s">
        <v>195</v>
      </c>
      <c r="Q243" s="217"/>
      <c r="R243" s="217"/>
      <c r="T243" s="217"/>
      <c r="U243" s="217"/>
      <c r="V243" s="217"/>
      <c r="AF243" s="207" t="s">
        <v>252</v>
      </c>
      <c r="AG243" s="207" t="str">
        <f t="shared" si="28"/>
        <v>VrouwJeugd129</v>
      </c>
      <c r="AH243" s="217">
        <f t="shared" si="27"/>
        <v>129</v>
      </c>
      <c r="AI243" s="217">
        <v>7</v>
      </c>
    </row>
    <row r="244" spans="1:35" x14ac:dyDescent="0.25">
      <c r="A244" s="217"/>
      <c r="B244" s="217"/>
      <c r="D244" s="217"/>
      <c r="E244" s="217" t="s">
        <v>195</v>
      </c>
      <c r="Q244" s="217"/>
      <c r="R244" s="217"/>
      <c r="T244" s="217"/>
      <c r="U244" s="217"/>
      <c r="V244" s="217"/>
      <c r="AF244" s="207" t="s">
        <v>252</v>
      </c>
      <c r="AG244" s="207" t="str">
        <f t="shared" si="28"/>
        <v>VrouwJeugd130</v>
      </c>
      <c r="AH244" s="217">
        <f t="shared" si="27"/>
        <v>130</v>
      </c>
      <c r="AI244" s="217">
        <v>7</v>
      </c>
    </row>
    <row r="245" spans="1:35" x14ac:dyDescent="0.25">
      <c r="A245" s="217"/>
      <c r="B245" s="217"/>
      <c r="D245" s="217"/>
      <c r="E245" s="217" t="s">
        <v>195</v>
      </c>
      <c r="Q245" s="217"/>
      <c r="R245" s="217"/>
      <c r="T245" s="217"/>
      <c r="U245" s="217"/>
      <c r="V245" s="217"/>
      <c r="AF245" s="207" t="s">
        <v>252</v>
      </c>
      <c r="AG245" s="207" t="str">
        <f t="shared" si="28"/>
        <v>VrouwJeugd131</v>
      </c>
      <c r="AH245" s="217">
        <f t="shared" si="27"/>
        <v>131</v>
      </c>
      <c r="AI245" s="217">
        <v>7</v>
      </c>
    </row>
    <row r="246" spans="1:35" x14ac:dyDescent="0.25">
      <c r="A246" s="217"/>
      <c r="B246" s="217"/>
      <c r="D246" s="217"/>
      <c r="E246" s="217" t="s">
        <v>195</v>
      </c>
      <c r="Q246" s="217"/>
      <c r="R246" s="217"/>
      <c r="T246" s="217"/>
      <c r="U246" s="217"/>
      <c r="V246" s="217"/>
      <c r="AF246" s="207" t="s">
        <v>252</v>
      </c>
      <c r="AG246" s="207" t="str">
        <f t="shared" si="28"/>
        <v>VrouwJeugd132</v>
      </c>
      <c r="AH246" s="217">
        <f t="shared" si="27"/>
        <v>132</v>
      </c>
      <c r="AI246" s="217">
        <v>7</v>
      </c>
    </row>
    <row r="247" spans="1:35" x14ac:dyDescent="0.25">
      <c r="A247" s="217"/>
      <c r="B247" s="217"/>
      <c r="D247" s="217"/>
      <c r="E247" s="217" t="s">
        <v>195</v>
      </c>
      <c r="Q247" s="217"/>
      <c r="R247" s="217"/>
      <c r="T247" s="217"/>
      <c r="U247" s="217"/>
      <c r="V247" s="217"/>
      <c r="AF247" s="207" t="s">
        <v>252</v>
      </c>
      <c r="AG247" s="207" t="str">
        <f t="shared" si="28"/>
        <v>VrouwJeugd133</v>
      </c>
      <c r="AH247" s="217">
        <f t="shared" ref="AH247:AH254" si="31">AH246+1</f>
        <v>133</v>
      </c>
      <c r="AI247" s="217">
        <v>7</v>
      </c>
    </row>
    <row r="248" spans="1:35" x14ac:dyDescent="0.25">
      <c r="A248" s="217"/>
      <c r="B248" s="217"/>
      <c r="D248" s="217"/>
      <c r="E248" s="217" t="s">
        <v>195</v>
      </c>
      <c r="Q248" s="217"/>
      <c r="R248" s="217"/>
      <c r="T248" s="217"/>
      <c r="U248" s="217"/>
      <c r="V248" s="217"/>
      <c r="AF248" s="207" t="s">
        <v>252</v>
      </c>
      <c r="AG248" s="207" t="str">
        <f t="shared" si="28"/>
        <v>VrouwJeugd134</v>
      </c>
      <c r="AH248" s="217">
        <f t="shared" si="31"/>
        <v>134</v>
      </c>
      <c r="AI248" s="217">
        <v>7</v>
      </c>
    </row>
    <row r="249" spans="1:35" x14ac:dyDescent="0.25">
      <c r="A249" s="217"/>
      <c r="B249" s="217"/>
      <c r="D249" s="217"/>
      <c r="E249" s="217" t="s">
        <v>195</v>
      </c>
      <c r="Q249" s="217"/>
      <c r="R249" s="217"/>
      <c r="T249" s="217"/>
      <c r="U249" s="217"/>
      <c r="V249" s="217"/>
      <c r="AF249" s="207" t="s">
        <v>252</v>
      </c>
      <c r="AG249" s="207" t="str">
        <f t="shared" si="28"/>
        <v>VrouwJeugd135</v>
      </c>
      <c r="AH249" s="217">
        <f t="shared" si="31"/>
        <v>135</v>
      </c>
      <c r="AI249" s="217">
        <v>7</v>
      </c>
    </row>
    <row r="250" spans="1:35" x14ac:dyDescent="0.25">
      <c r="A250" s="217"/>
      <c r="B250" s="217"/>
      <c r="D250" s="217"/>
      <c r="E250" s="217" t="s">
        <v>195</v>
      </c>
      <c r="Q250" s="217"/>
      <c r="R250" s="217"/>
      <c r="T250" s="217"/>
      <c r="U250" s="217"/>
      <c r="V250" s="217"/>
      <c r="AF250" s="207" t="s">
        <v>252</v>
      </c>
      <c r="AG250" s="207" t="str">
        <f t="shared" si="28"/>
        <v>VrouwJeugd136</v>
      </c>
      <c r="AH250" s="217">
        <f t="shared" si="31"/>
        <v>136</v>
      </c>
      <c r="AI250" s="217">
        <v>7</v>
      </c>
    </row>
    <row r="251" spans="1:35" x14ac:dyDescent="0.25">
      <c r="A251" s="217"/>
      <c r="B251" s="217"/>
      <c r="D251" s="217"/>
      <c r="E251" s="217" t="s">
        <v>195</v>
      </c>
      <c r="Q251" s="217"/>
      <c r="R251" s="217"/>
      <c r="T251" s="217"/>
      <c r="U251" s="217"/>
      <c r="V251" s="217"/>
      <c r="AF251" s="207" t="s">
        <v>252</v>
      </c>
      <c r="AG251" s="207" t="str">
        <f t="shared" si="28"/>
        <v>VrouwJeugd137</v>
      </c>
      <c r="AH251" s="217">
        <f t="shared" si="31"/>
        <v>137</v>
      </c>
      <c r="AI251" s="217">
        <v>7</v>
      </c>
    </row>
    <row r="252" spans="1:35" x14ac:dyDescent="0.25">
      <c r="A252" s="217"/>
      <c r="B252" s="217"/>
      <c r="D252" s="217"/>
      <c r="E252" s="217" t="s">
        <v>195</v>
      </c>
      <c r="Q252" s="217"/>
      <c r="R252" s="217"/>
      <c r="T252" s="217"/>
      <c r="U252" s="217"/>
      <c r="V252" s="217"/>
      <c r="AF252" s="207" t="s">
        <v>252</v>
      </c>
      <c r="AG252" s="207" t="str">
        <f t="shared" si="28"/>
        <v>VrouwJeugd138</v>
      </c>
      <c r="AH252" s="217">
        <f t="shared" si="31"/>
        <v>138</v>
      </c>
      <c r="AI252" s="217">
        <v>7</v>
      </c>
    </row>
    <row r="253" spans="1:35" x14ac:dyDescent="0.25">
      <c r="A253" s="217"/>
      <c r="B253" s="217"/>
      <c r="D253" s="217"/>
      <c r="E253" s="217" t="s">
        <v>195</v>
      </c>
      <c r="Q253" s="217"/>
      <c r="R253" s="217"/>
      <c r="T253" s="217"/>
      <c r="U253" s="217"/>
      <c r="V253" s="217"/>
      <c r="AF253" s="207" t="s">
        <v>252</v>
      </c>
      <c r="AG253" s="207" t="str">
        <f t="shared" si="28"/>
        <v>VrouwJeugd139</v>
      </c>
      <c r="AH253" s="217">
        <f t="shared" si="31"/>
        <v>139</v>
      </c>
      <c r="AI253" s="217">
        <v>7</v>
      </c>
    </row>
    <row r="254" spans="1:35" x14ac:dyDescent="0.25">
      <c r="A254" s="217"/>
      <c r="B254" s="217"/>
      <c r="D254" s="217"/>
      <c r="E254" s="217" t="s">
        <v>195</v>
      </c>
      <c r="Q254" s="217"/>
      <c r="R254" s="217"/>
      <c r="T254" s="217"/>
      <c r="U254" s="217"/>
      <c r="V254" s="217"/>
      <c r="AF254" s="207" t="s">
        <v>252</v>
      </c>
      <c r="AG254" s="207" t="str">
        <f t="shared" si="28"/>
        <v>VrouwJeugd140</v>
      </c>
      <c r="AH254" s="217">
        <f t="shared" si="31"/>
        <v>140</v>
      </c>
      <c r="AI254" s="217">
        <v>7</v>
      </c>
    </row>
    <row r="255" spans="1:35" x14ac:dyDescent="0.25">
      <c r="A255" s="217"/>
      <c r="B255" s="217"/>
      <c r="D255" s="217"/>
      <c r="E255" s="217" t="s">
        <v>195</v>
      </c>
      <c r="Q255" s="217"/>
      <c r="R255" s="217"/>
      <c r="T255" s="217"/>
      <c r="U255" s="217"/>
      <c r="V255" s="217"/>
      <c r="AF255" s="207" t="s">
        <v>253</v>
      </c>
      <c r="AG255" s="207" t="str">
        <f t="shared" si="28"/>
        <v>ManJunior15</v>
      </c>
      <c r="AH255" s="217">
        <v>15</v>
      </c>
      <c r="AI255" s="217">
        <v>32</v>
      </c>
    </row>
    <row r="256" spans="1:35" x14ac:dyDescent="0.25">
      <c r="A256" s="217"/>
      <c r="B256" s="217"/>
      <c r="D256" s="217"/>
      <c r="E256" s="217" t="s">
        <v>203</v>
      </c>
      <c r="Q256" s="217"/>
      <c r="R256" s="217"/>
      <c r="T256" s="217"/>
      <c r="U256" s="217"/>
      <c r="V256" s="217"/>
      <c r="AF256" s="207" t="s">
        <v>253</v>
      </c>
      <c r="AG256" s="207" t="str">
        <f t="shared" si="28"/>
        <v>ManJunior16</v>
      </c>
      <c r="AH256" s="217">
        <v>16</v>
      </c>
      <c r="AI256" s="217">
        <v>32</v>
      </c>
    </row>
    <row r="257" spans="1:35" x14ac:dyDescent="0.25">
      <c r="A257" s="217"/>
      <c r="B257" s="217"/>
      <c r="D257" s="217"/>
      <c r="E257" s="217" t="s">
        <v>204</v>
      </c>
      <c r="Q257" s="217"/>
      <c r="R257" s="217"/>
      <c r="T257" s="217"/>
      <c r="U257" s="217"/>
      <c r="V257" s="217"/>
      <c r="AF257" s="207" t="s">
        <v>253</v>
      </c>
      <c r="AG257" s="207" t="str">
        <f t="shared" si="28"/>
        <v>ManJunior17</v>
      </c>
      <c r="AH257" s="217">
        <v>17</v>
      </c>
      <c r="AI257" s="217">
        <v>32</v>
      </c>
    </row>
    <row r="258" spans="1:35" x14ac:dyDescent="0.25">
      <c r="A258" s="217"/>
      <c r="B258" s="217"/>
      <c r="D258" s="217"/>
      <c r="E258" s="217" t="s">
        <v>205</v>
      </c>
      <c r="Q258" s="217"/>
      <c r="R258" s="217"/>
      <c r="T258" s="217"/>
      <c r="U258" s="217"/>
      <c r="V258" s="217"/>
      <c r="AF258" s="207" t="s">
        <v>253</v>
      </c>
      <c r="AG258" s="207" t="str">
        <f t="shared" si="28"/>
        <v>ManJunior18</v>
      </c>
      <c r="AH258" s="217">
        <v>18</v>
      </c>
      <c r="AI258" s="217">
        <v>32</v>
      </c>
    </row>
    <row r="259" spans="1:35" x14ac:dyDescent="0.25">
      <c r="A259" s="217"/>
      <c r="B259" s="217"/>
      <c r="D259" s="217"/>
      <c r="E259" s="217" t="s">
        <v>206</v>
      </c>
      <c r="O259" s="217"/>
      <c r="Q259" s="217"/>
      <c r="R259" s="217"/>
      <c r="T259" s="217"/>
      <c r="U259" s="217"/>
      <c r="V259" s="217"/>
      <c r="AF259" s="207" t="s">
        <v>253</v>
      </c>
      <c r="AG259" s="207" t="str">
        <f t="shared" ref="AG259:AG322" si="32">CONCATENATE($AF259,$AH259)</f>
        <v>ManJunior19</v>
      </c>
      <c r="AH259" s="217">
        <v>19</v>
      </c>
      <c r="AI259" s="217">
        <v>32</v>
      </c>
    </row>
    <row r="260" spans="1:35" x14ac:dyDescent="0.25">
      <c r="A260" s="217"/>
      <c r="B260" s="217"/>
      <c r="D260" s="217"/>
      <c r="E260" s="217" t="s">
        <v>209</v>
      </c>
      <c r="O260" s="217"/>
      <c r="Q260" s="217"/>
      <c r="R260" s="217"/>
      <c r="T260" s="217"/>
      <c r="U260" s="217"/>
      <c r="V260" s="217"/>
      <c r="AF260" s="207" t="s">
        <v>253</v>
      </c>
      <c r="AG260" s="207" t="str">
        <f t="shared" si="32"/>
        <v>ManJunior20</v>
      </c>
      <c r="AH260" s="217">
        <v>20</v>
      </c>
      <c r="AI260" s="217">
        <v>32</v>
      </c>
    </row>
    <row r="261" spans="1:35" x14ac:dyDescent="0.25">
      <c r="A261" s="217"/>
      <c r="B261" s="217"/>
      <c r="D261" s="217"/>
      <c r="E261" s="217" t="s">
        <v>208</v>
      </c>
      <c r="O261" s="217"/>
      <c r="Q261" s="217"/>
      <c r="R261" s="217"/>
      <c r="T261" s="217"/>
      <c r="U261" s="217"/>
      <c r="V261" s="217"/>
      <c r="AF261" s="207" t="s">
        <v>253</v>
      </c>
      <c r="AG261" s="207" t="str">
        <f t="shared" si="32"/>
        <v>ManJunior21</v>
      </c>
      <c r="AH261" s="217">
        <v>21</v>
      </c>
      <c r="AI261" s="217">
        <v>32</v>
      </c>
    </row>
    <row r="262" spans="1:35" x14ac:dyDescent="0.25">
      <c r="A262" s="217"/>
      <c r="B262" s="217"/>
      <c r="D262" s="217"/>
      <c r="E262" s="217" t="s">
        <v>207</v>
      </c>
      <c r="O262" s="217"/>
      <c r="Q262" s="217"/>
      <c r="R262" s="217"/>
      <c r="T262" s="217"/>
      <c r="U262" s="217"/>
      <c r="V262" s="217"/>
      <c r="AF262" s="207" t="s">
        <v>253</v>
      </c>
      <c r="AG262" s="207" t="str">
        <f t="shared" si="32"/>
        <v>ManJunior22</v>
      </c>
      <c r="AH262" s="217">
        <v>22</v>
      </c>
      <c r="AI262" s="217">
        <v>32</v>
      </c>
    </row>
    <row r="263" spans="1:35" x14ac:dyDescent="0.25">
      <c r="A263" s="217"/>
      <c r="B263" s="217"/>
      <c r="D263" s="217"/>
      <c r="E263" s="217" t="s">
        <v>210</v>
      </c>
      <c r="O263" s="217"/>
      <c r="Q263" s="217"/>
      <c r="R263" s="217"/>
      <c r="T263" s="217"/>
      <c r="U263" s="217"/>
      <c r="V263" s="217"/>
      <c r="AF263" s="207" t="s">
        <v>253</v>
      </c>
      <c r="AG263" s="207" t="str">
        <f t="shared" si="32"/>
        <v>ManJunior23</v>
      </c>
      <c r="AH263" s="217">
        <v>23</v>
      </c>
      <c r="AI263" s="217">
        <v>32</v>
      </c>
    </row>
    <row r="264" spans="1:35" x14ac:dyDescent="0.25">
      <c r="A264" s="217"/>
      <c r="B264" s="217"/>
      <c r="D264" s="217"/>
      <c r="E264" s="217" t="s">
        <v>211</v>
      </c>
      <c r="O264" s="217"/>
      <c r="Q264" s="217"/>
      <c r="R264" s="217"/>
      <c r="T264" s="217"/>
      <c r="U264" s="217"/>
      <c r="V264" s="217"/>
      <c r="AF264" s="207" t="s">
        <v>253</v>
      </c>
      <c r="AG264" s="207" t="str">
        <f t="shared" si="32"/>
        <v>ManJunior24</v>
      </c>
      <c r="AH264" s="217">
        <v>24</v>
      </c>
      <c r="AI264" s="217">
        <v>32</v>
      </c>
    </row>
    <row r="265" spans="1:35" x14ac:dyDescent="0.25">
      <c r="A265" s="217"/>
      <c r="B265" s="217"/>
      <c r="D265" s="217"/>
      <c r="E265" s="217" t="s">
        <v>212</v>
      </c>
      <c r="O265" s="217"/>
      <c r="Q265" s="217"/>
      <c r="R265" s="217"/>
      <c r="T265" s="217"/>
      <c r="U265" s="217"/>
      <c r="V265" s="217"/>
      <c r="AF265" s="207" t="s">
        <v>253</v>
      </c>
      <c r="AG265" s="207" t="str">
        <f t="shared" si="32"/>
        <v>ManJunior25</v>
      </c>
      <c r="AH265" s="217">
        <v>25</v>
      </c>
      <c r="AI265" s="217">
        <v>32</v>
      </c>
    </row>
    <row r="266" spans="1:35" x14ac:dyDescent="0.25">
      <c r="A266" s="217"/>
      <c r="B266" s="217"/>
      <c r="D266" s="217"/>
      <c r="E266" s="217" t="s">
        <v>213</v>
      </c>
      <c r="O266" s="217"/>
      <c r="Q266" s="217"/>
      <c r="R266" s="217"/>
      <c r="T266" s="217"/>
      <c r="U266" s="217"/>
      <c r="V266" s="217"/>
      <c r="AF266" s="207" t="s">
        <v>253</v>
      </c>
      <c r="AG266" s="207" t="str">
        <f t="shared" si="32"/>
        <v>ManJunior26</v>
      </c>
      <c r="AH266" s="217">
        <v>26</v>
      </c>
      <c r="AI266" s="217">
        <v>32</v>
      </c>
    </row>
    <row r="267" spans="1:35" x14ac:dyDescent="0.25">
      <c r="A267" s="217"/>
      <c r="B267" s="217"/>
      <c r="D267" s="217"/>
      <c r="E267" s="217" t="s">
        <v>214</v>
      </c>
      <c r="O267" s="217"/>
      <c r="Q267" s="217"/>
      <c r="R267" s="217"/>
      <c r="T267" s="217"/>
      <c r="U267" s="217"/>
      <c r="V267" s="217"/>
      <c r="AF267" s="207" t="s">
        <v>253</v>
      </c>
      <c r="AG267" s="207" t="str">
        <f t="shared" si="32"/>
        <v>ManJunior27</v>
      </c>
      <c r="AH267" s="217">
        <v>27</v>
      </c>
      <c r="AI267" s="217">
        <v>32</v>
      </c>
    </row>
    <row r="268" spans="1:35" x14ac:dyDescent="0.25">
      <c r="A268" s="217"/>
      <c r="B268" s="217"/>
      <c r="D268" s="217"/>
      <c r="E268" s="217" t="s">
        <v>215</v>
      </c>
      <c r="O268" s="217"/>
      <c r="Q268" s="217"/>
      <c r="R268" s="217"/>
      <c r="T268" s="217"/>
      <c r="U268" s="217"/>
      <c r="V268" s="217"/>
      <c r="AF268" s="207" t="s">
        <v>253</v>
      </c>
      <c r="AG268" s="207" t="str">
        <f t="shared" si="32"/>
        <v>ManJunior28</v>
      </c>
      <c r="AH268" s="217">
        <v>28</v>
      </c>
      <c r="AI268" s="217">
        <v>32</v>
      </c>
    </row>
    <row r="269" spans="1:35" x14ac:dyDescent="0.25">
      <c r="A269" s="217"/>
      <c r="B269" s="217"/>
      <c r="D269" s="217"/>
      <c r="E269" s="217" t="s">
        <v>261</v>
      </c>
      <c r="O269" s="217"/>
      <c r="Q269" s="217"/>
      <c r="R269" s="217"/>
      <c r="T269" s="217"/>
      <c r="U269" s="217"/>
      <c r="V269" s="217"/>
      <c r="AF269" s="207" t="s">
        <v>253</v>
      </c>
      <c r="AG269" s="207" t="str">
        <f t="shared" si="32"/>
        <v>ManJunior29</v>
      </c>
      <c r="AH269" s="217">
        <v>29</v>
      </c>
      <c r="AI269" s="217">
        <v>32</v>
      </c>
    </row>
    <row r="270" spans="1:35" x14ac:dyDescent="0.25">
      <c r="A270" s="217"/>
      <c r="B270" s="217"/>
      <c r="D270" s="217"/>
      <c r="E270" s="217" t="s">
        <v>261</v>
      </c>
      <c r="O270" s="217"/>
      <c r="Q270" s="217"/>
      <c r="R270" s="217"/>
      <c r="T270" s="217"/>
      <c r="U270" s="217"/>
      <c r="V270" s="217"/>
      <c r="AF270" s="207" t="s">
        <v>253</v>
      </c>
      <c r="AG270" s="207" t="str">
        <f t="shared" si="32"/>
        <v>ManJunior30</v>
      </c>
      <c r="AH270" s="217">
        <v>30</v>
      </c>
      <c r="AI270" s="217">
        <v>32</v>
      </c>
    </row>
    <row r="271" spans="1:35" x14ac:dyDescent="0.25">
      <c r="A271" s="217"/>
      <c r="B271" s="217"/>
      <c r="D271" s="217"/>
      <c r="E271" s="217" t="s">
        <v>261</v>
      </c>
      <c r="O271" s="217"/>
      <c r="Q271" s="217"/>
      <c r="R271" s="217"/>
      <c r="T271" s="217"/>
      <c r="U271" s="217"/>
      <c r="V271" s="217"/>
      <c r="AF271" s="207" t="s">
        <v>253</v>
      </c>
      <c r="AG271" s="207" t="str">
        <f t="shared" si="32"/>
        <v>ManJunior31</v>
      </c>
      <c r="AH271" s="217">
        <v>31</v>
      </c>
      <c r="AI271" s="217">
        <v>32</v>
      </c>
    </row>
    <row r="272" spans="1:35" x14ac:dyDescent="0.25">
      <c r="A272" s="217"/>
      <c r="B272" s="217"/>
      <c r="D272" s="217"/>
      <c r="E272" s="217" t="s">
        <v>261</v>
      </c>
      <c r="O272" s="217"/>
      <c r="Q272" s="217"/>
      <c r="R272" s="217"/>
      <c r="T272" s="217"/>
      <c r="U272" s="217"/>
      <c r="V272" s="217"/>
      <c r="AF272" s="207" t="s">
        <v>253</v>
      </c>
      <c r="AG272" s="207" t="str">
        <f t="shared" si="32"/>
        <v>ManJunior32</v>
      </c>
      <c r="AH272" s="217">
        <v>32</v>
      </c>
      <c r="AI272" s="217">
        <v>32</v>
      </c>
    </row>
    <row r="273" spans="1:35" x14ac:dyDescent="0.25">
      <c r="A273" s="217"/>
      <c r="B273" s="217"/>
      <c r="D273" s="217"/>
      <c r="E273" s="217" t="s">
        <v>261</v>
      </c>
      <c r="O273" s="217"/>
      <c r="Q273" s="217"/>
      <c r="R273" s="217"/>
      <c r="T273" s="217"/>
      <c r="U273" s="217"/>
      <c r="V273" s="217"/>
      <c r="AF273" s="207" t="s">
        <v>253</v>
      </c>
      <c r="AG273" s="207" t="str">
        <f t="shared" si="32"/>
        <v>ManJunior33</v>
      </c>
      <c r="AH273" s="217">
        <v>33</v>
      </c>
      <c r="AI273" s="217">
        <v>32</v>
      </c>
    </row>
    <row r="274" spans="1:35" x14ac:dyDescent="0.25">
      <c r="A274" s="217"/>
      <c r="B274" s="217"/>
      <c r="D274" s="217"/>
      <c r="E274" s="217" t="s">
        <v>261</v>
      </c>
      <c r="O274" s="217"/>
      <c r="Q274" s="217"/>
      <c r="R274" s="217"/>
      <c r="T274" s="217"/>
      <c r="U274" s="217"/>
      <c r="V274" s="217"/>
      <c r="AF274" s="207" t="s">
        <v>253</v>
      </c>
      <c r="AG274" s="207" t="str">
        <f t="shared" si="32"/>
        <v>ManJunior34</v>
      </c>
      <c r="AH274" s="217">
        <v>34</v>
      </c>
      <c r="AI274" s="217">
        <v>32</v>
      </c>
    </row>
    <row r="275" spans="1:35" x14ac:dyDescent="0.25">
      <c r="A275" s="217"/>
      <c r="B275" s="217"/>
      <c r="D275" s="217"/>
      <c r="E275" s="217" t="s">
        <v>261</v>
      </c>
      <c r="O275" s="217"/>
      <c r="Q275" s="217"/>
      <c r="R275" s="217"/>
      <c r="T275" s="217"/>
      <c r="U275" s="217"/>
      <c r="V275" s="217"/>
      <c r="AF275" s="207" t="s">
        <v>253</v>
      </c>
      <c r="AG275" s="207" t="str">
        <f t="shared" si="32"/>
        <v>ManJunior35</v>
      </c>
      <c r="AH275" s="217">
        <v>35</v>
      </c>
      <c r="AI275" s="217">
        <v>32</v>
      </c>
    </row>
    <row r="276" spans="1:35" x14ac:dyDescent="0.25">
      <c r="A276" s="217"/>
      <c r="B276" s="217"/>
      <c r="D276" s="217"/>
      <c r="E276" s="217" t="s">
        <v>261</v>
      </c>
      <c r="O276" s="217"/>
      <c r="Q276" s="217"/>
      <c r="R276" s="217"/>
      <c r="T276" s="217"/>
      <c r="U276" s="217"/>
      <c r="V276" s="217"/>
      <c r="AF276" s="207" t="s">
        <v>253</v>
      </c>
      <c r="AG276" s="207" t="str">
        <f t="shared" si="32"/>
        <v>ManJunior36</v>
      </c>
      <c r="AH276" s="217">
        <v>36</v>
      </c>
      <c r="AI276" s="217">
        <v>32</v>
      </c>
    </row>
    <row r="277" spans="1:35" x14ac:dyDescent="0.25">
      <c r="A277" s="217"/>
      <c r="B277" s="217"/>
      <c r="D277" s="217"/>
      <c r="E277" s="217" t="s">
        <v>261</v>
      </c>
      <c r="O277" s="217"/>
      <c r="Q277" s="217"/>
      <c r="R277" s="217"/>
      <c r="T277" s="217"/>
      <c r="U277" s="217"/>
      <c r="V277" s="217"/>
      <c r="AF277" s="207" t="s">
        <v>253</v>
      </c>
      <c r="AG277" s="207" t="str">
        <f t="shared" si="32"/>
        <v>ManJunior37</v>
      </c>
      <c r="AH277" s="217">
        <v>37</v>
      </c>
      <c r="AI277" s="217">
        <v>32</v>
      </c>
    </row>
    <row r="278" spans="1:35" x14ac:dyDescent="0.25">
      <c r="A278" s="217"/>
      <c r="B278" s="217"/>
      <c r="D278" s="217"/>
      <c r="E278" s="217" t="s">
        <v>261</v>
      </c>
      <c r="O278" s="217"/>
      <c r="Q278" s="217"/>
      <c r="R278" s="217"/>
      <c r="T278" s="217"/>
      <c r="U278" s="217"/>
      <c r="V278" s="217"/>
      <c r="AF278" s="207" t="s">
        <v>253</v>
      </c>
      <c r="AG278" s="207" t="str">
        <f t="shared" si="32"/>
        <v>ManJunior38</v>
      </c>
      <c r="AH278" s="217">
        <v>38</v>
      </c>
      <c r="AI278" s="217">
        <v>32</v>
      </c>
    </row>
    <row r="279" spans="1:35" x14ac:dyDescent="0.25">
      <c r="A279" s="217"/>
      <c r="B279" s="217"/>
      <c r="D279" s="217"/>
      <c r="E279" s="217" t="s">
        <v>261</v>
      </c>
      <c r="O279" s="217"/>
      <c r="Q279" s="217"/>
      <c r="R279" s="217"/>
      <c r="T279" s="217"/>
      <c r="U279" s="217"/>
      <c r="V279" s="217"/>
      <c r="AF279" s="207" t="s">
        <v>253</v>
      </c>
      <c r="AG279" s="207" t="str">
        <f t="shared" si="32"/>
        <v>ManJunior39</v>
      </c>
      <c r="AH279" s="217">
        <v>39</v>
      </c>
      <c r="AI279" s="217">
        <v>32</v>
      </c>
    </row>
    <row r="280" spans="1:35" x14ac:dyDescent="0.25">
      <c r="A280" s="217"/>
      <c r="B280" s="217"/>
      <c r="D280" s="217"/>
      <c r="E280" s="217" t="s">
        <v>261</v>
      </c>
      <c r="O280" s="217"/>
      <c r="Q280" s="217"/>
      <c r="R280" s="217"/>
      <c r="T280" s="217"/>
      <c r="U280" s="217"/>
      <c r="V280" s="217"/>
      <c r="AF280" s="207" t="s">
        <v>253</v>
      </c>
      <c r="AG280" s="207" t="str">
        <f t="shared" si="32"/>
        <v>ManJunior40</v>
      </c>
      <c r="AH280" s="217">
        <v>40</v>
      </c>
      <c r="AI280" s="217">
        <v>32</v>
      </c>
    </row>
    <row r="281" spans="1:35" x14ac:dyDescent="0.25">
      <c r="A281" s="217"/>
      <c r="B281" s="217"/>
      <c r="D281" s="217"/>
      <c r="E281" s="217" t="s">
        <v>261</v>
      </c>
      <c r="O281" s="217"/>
      <c r="Q281" s="217"/>
      <c r="R281" s="217"/>
      <c r="T281" s="217"/>
      <c r="U281" s="217"/>
      <c r="V281" s="217"/>
      <c r="AF281" s="207" t="s">
        <v>253</v>
      </c>
      <c r="AG281" s="207" t="str">
        <f t="shared" si="32"/>
        <v>ManJunior41</v>
      </c>
      <c r="AH281" s="217">
        <v>41</v>
      </c>
      <c r="AI281" s="217">
        <v>32</v>
      </c>
    </row>
    <row r="282" spans="1:35" x14ac:dyDescent="0.25">
      <c r="A282" s="217"/>
      <c r="B282" s="217"/>
      <c r="D282" s="217"/>
      <c r="E282" s="217" t="s">
        <v>261</v>
      </c>
      <c r="O282" s="217"/>
      <c r="Q282" s="217"/>
      <c r="R282" s="217"/>
      <c r="T282" s="217"/>
      <c r="U282" s="217"/>
      <c r="V282" s="217"/>
      <c r="AF282" s="207" t="s">
        <v>253</v>
      </c>
      <c r="AG282" s="207" t="str">
        <f t="shared" si="32"/>
        <v>ManJunior42</v>
      </c>
      <c r="AH282" s="217">
        <v>42</v>
      </c>
      <c r="AI282" s="217">
        <v>32</v>
      </c>
    </row>
    <row r="283" spans="1:35" x14ac:dyDescent="0.25">
      <c r="A283" s="217"/>
      <c r="B283" s="217"/>
      <c r="D283" s="217"/>
      <c r="E283" s="217" t="s">
        <v>261</v>
      </c>
      <c r="O283" s="217"/>
      <c r="Q283" s="217"/>
      <c r="R283" s="217"/>
      <c r="T283" s="217"/>
      <c r="U283" s="217"/>
      <c r="V283" s="217"/>
      <c r="AF283" s="207" t="s">
        <v>253</v>
      </c>
      <c r="AG283" s="207" t="str">
        <f t="shared" si="32"/>
        <v>ManJunior43</v>
      </c>
      <c r="AH283" s="217">
        <v>43</v>
      </c>
      <c r="AI283" s="217">
        <v>32</v>
      </c>
    </row>
    <row r="284" spans="1:35" x14ac:dyDescent="0.25">
      <c r="A284" s="217"/>
      <c r="B284" s="217"/>
      <c r="D284" s="217"/>
      <c r="E284" s="217" t="s">
        <v>261</v>
      </c>
      <c r="O284" s="217"/>
      <c r="Q284" s="217"/>
      <c r="R284" s="217"/>
      <c r="T284" s="217"/>
      <c r="U284" s="217"/>
      <c r="V284" s="217"/>
      <c r="AF284" s="207" t="s">
        <v>253</v>
      </c>
      <c r="AG284" s="207" t="str">
        <f t="shared" si="32"/>
        <v>ManJunior44</v>
      </c>
      <c r="AH284" s="217">
        <v>44</v>
      </c>
      <c r="AI284" s="217">
        <v>32</v>
      </c>
    </row>
    <row r="285" spans="1:35" x14ac:dyDescent="0.25">
      <c r="A285" s="217"/>
      <c r="B285" s="217"/>
      <c r="D285" s="217"/>
      <c r="E285" s="217" t="s">
        <v>261</v>
      </c>
      <c r="O285" s="217"/>
      <c r="Q285" s="217"/>
      <c r="R285" s="217"/>
      <c r="T285" s="217"/>
      <c r="U285" s="217"/>
      <c r="V285" s="217"/>
      <c r="AF285" s="207" t="s">
        <v>253</v>
      </c>
      <c r="AG285" s="207" t="str">
        <f t="shared" si="32"/>
        <v>ManJunior45</v>
      </c>
      <c r="AH285" s="217">
        <v>45</v>
      </c>
      <c r="AI285" s="217">
        <v>32</v>
      </c>
    </row>
    <row r="286" spans="1:35" x14ac:dyDescent="0.25">
      <c r="A286" s="217"/>
      <c r="B286" s="217"/>
      <c r="D286" s="217"/>
      <c r="E286" s="217" t="s">
        <v>261</v>
      </c>
      <c r="O286" s="217"/>
      <c r="Q286" s="217"/>
      <c r="R286" s="217"/>
      <c r="T286" s="217"/>
      <c r="U286" s="217"/>
      <c r="V286" s="217"/>
      <c r="AF286" s="207" t="s">
        <v>253</v>
      </c>
      <c r="AG286" s="207" t="str">
        <f t="shared" si="32"/>
        <v>ManJunior46</v>
      </c>
      <c r="AH286" s="217">
        <v>46</v>
      </c>
      <c r="AI286" s="217">
        <v>32</v>
      </c>
    </row>
    <row r="287" spans="1:35" x14ac:dyDescent="0.25">
      <c r="A287" s="217"/>
      <c r="B287" s="217"/>
      <c r="D287" s="217"/>
      <c r="E287" s="217" t="s">
        <v>261</v>
      </c>
      <c r="O287" s="217"/>
      <c r="Q287" s="217"/>
      <c r="R287" s="217"/>
      <c r="T287" s="217"/>
      <c r="U287" s="217"/>
      <c r="V287" s="217"/>
      <c r="AF287" s="207" t="s">
        <v>253</v>
      </c>
      <c r="AG287" s="207" t="str">
        <f t="shared" si="32"/>
        <v>ManJunior47</v>
      </c>
      <c r="AH287" s="217">
        <v>47</v>
      </c>
      <c r="AI287" s="217">
        <v>32</v>
      </c>
    </row>
    <row r="288" spans="1:35" x14ac:dyDescent="0.25">
      <c r="A288" s="217"/>
      <c r="B288" s="217"/>
      <c r="D288" s="217"/>
      <c r="E288" s="217" t="s">
        <v>261</v>
      </c>
      <c r="O288" s="217"/>
      <c r="Q288" s="217"/>
      <c r="R288" s="217"/>
      <c r="T288" s="217"/>
      <c r="U288" s="217"/>
      <c r="V288" s="217"/>
      <c r="AF288" s="207" t="s">
        <v>253</v>
      </c>
      <c r="AG288" s="207" t="str">
        <f t="shared" si="32"/>
        <v>ManJunior48</v>
      </c>
      <c r="AH288" s="217">
        <v>48</v>
      </c>
      <c r="AI288" s="217">
        <v>32</v>
      </c>
    </row>
    <row r="289" spans="1:35" x14ac:dyDescent="0.25">
      <c r="A289" s="217"/>
      <c r="B289" s="217"/>
      <c r="D289" s="217"/>
      <c r="E289" s="217" t="s">
        <v>261</v>
      </c>
      <c r="O289" s="217"/>
      <c r="Q289" s="217"/>
      <c r="R289" s="217"/>
      <c r="T289" s="217"/>
      <c r="U289" s="217"/>
      <c r="V289" s="217"/>
      <c r="AF289" s="207" t="s">
        <v>253</v>
      </c>
      <c r="AG289" s="207" t="str">
        <f t="shared" si="32"/>
        <v>ManJunior49</v>
      </c>
      <c r="AH289" s="217">
        <v>49</v>
      </c>
      <c r="AI289" s="217">
        <v>32</v>
      </c>
    </row>
    <row r="290" spans="1:35" x14ac:dyDescent="0.25">
      <c r="A290" s="217"/>
      <c r="B290" s="217"/>
      <c r="D290" s="217"/>
      <c r="E290" s="217" t="s">
        <v>261</v>
      </c>
      <c r="O290" s="217"/>
      <c r="Q290" s="217"/>
      <c r="R290" s="217"/>
      <c r="T290" s="217"/>
      <c r="U290" s="217"/>
      <c r="V290" s="217"/>
      <c r="AF290" s="207" t="s">
        <v>253</v>
      </c>
      <c r="AG290" s="207" t="str">
        <f t="shared" si="32"/>
        <v>ManJunior50</v>
      </c>
      <c r="AH290" s="217">
        <v>50</v>
      </c>
      <c r="AI290" s="217">
        <v>33</v>
      </c>
    </row>
    <row r="291" spans="1:35" x14ac:dyDescent="0.25">
      <c r="A291" s="217"/>
      <c r="B291" s="217"/>
      <c r="D291" s="217"/>
      <c r="E291" s="217" t="s">
        <v>261</v>
      </c>
      <c r="O291" s="217"/>
      <c r="Q291" s="217"/>
      <c r="R291" s="217"/>
      <c r="T291" s="217"/>
      <c r="U291" s="217"/>
      <c r="V291" s="217"/>
      <c r="AF291" s="207" t="s">
        <v>253</v>
      </c>
      <c r="AG291" s="207" t="str">
        <f t="shared" si="32"/>
        <v>ManJunior51</v>
      </c>
      <c r="AH291" s="217">
        <v>51</v>
      </c>
      <c r="AI291" s="217">
        <v>33</v>
      </c>
    </row>
    <row r="292" spans="1:35" x14ac:dyDescent="0.25">
      <c r="A292" s="217"/>
      <c r="B292" s="217"/>
      <c r="D292" s="217"/>
      <c r="E292" s="217" t="s">
        <v>261</v>
      </c>
      <c r="O292" s="217"/>
      <c r="Q292" s="217"/>
      <c r="R292" s="217"/>
      <c r="T292" s="217"/>
      <c r="U292" s="217"/>
      <c r="V292" s="217"/>
      <c r="AF292" s="207" t="s">
        <v>253</v>
      </c>
      <c r="AG292" s="207" t="str">
        <f t="shared" si="32"/>
        <v>ManJunior52</v>
      </c>
      <c r="AH292" s="217">
        <v>52</v>
      </c>
      <c r="AI292" s="217">
        <v>33</v>
      </c>
    </row>
    <row r="293" spans="1:35" x14ac:dyDescent="0.25">
      <c r="A293" s="217"/>
      <c r="B293" s="217"/>
      <c r="D293" s="217"/>
      <c r="E293" s="217" t="s">
        <v>261</v>
      </c>
      <c r="O293" s="217"/>
      <c r="Q293" s="217"/>
      <c r="R293" s="217"/>
      <c r="T293" s="217"/>
      <c r="U293" s="217"/>
      <c r="V293" s="217"/>
      <c r="AF293" s="207" t="s">
        <v>253</v>
      </c>
      <c r="AG293" s="207" t="str">
        <f t="shared" si="32"/>
        <v>ManJunior53</v>
      </c>
      <c r="AH293" s="217">
        <v>53</v>
      </c>
      <c r="AI293" s="217">
        <v>33</v>
      </c>
    </row>
    <row r="294" spans="1:35" x14ac:dyDescent="0.25">
      <c r="A294" s="217"/>
      <c r="B294" s="217"/>
      <c r="D294" s="217"/>
      <c r="E294" s="217" t="s">
        <v>261</v>
      </c>
      <c r="O294" s="217"/>
      <c r="Q294" s="217"/>
      <c r="R294" s="217"/>
      <c r="T294" s="217"/>
      <c r="U294" s="217"/>
      <c r="V294" s="217"/>
      <c r="AF294" s="207" t="s">
        <v>253</v>
      </c>
      <c r="AG294" s="207" t="str">
        <f t="shared" si="32"/>
        <v>ManJunior54</v>
      </c>
      <c r="AH294" s="217">
        <v>54</v>
      </c>
      <c r="AI294" s="217">
        <v>33</v>
      </c>
    </row>
    <row r="295" spans="1:35" x14ac:dyDescent="0.25">
      <c r="A295" s="217"/>
      <c r="B295" s="217"/>
      <c r="D295" s="217"/>
      <c r="E295" s="217" t="s">
        <v>261</v>
      </c>
      <c r="O295" s="217"/>
      <c r="Q295" s="217"/>
      <c r="R295" s="217"/>
      <c r="T295" s="217"/>
      <c r="U295" s="217"/>
      <c r="V295" s="217"/>
      <c r="AF295" s="207" t="s">
        <v>253</v>
      </c>
      <c r="AG295" s="207" t="str">
        <f t="shared" si="32"/>
        <v>ManJunior55</v>
      </c>
      <c r="AH295" s="217">
        <v>55</v>
      </c>
      <c r="AI295" s="217">
        <v>33</v>
      </c>
    </row>
    <row r="296" spans="1:35" x14ac:dyDescent="0.25">
      <c r="A296" s="217"/>
      <c r="B296" s="217"/>
      <c r="D296" s="217"/>
      <c r="E296" s="217" t="s">
        <v>261</v>
      </c>
      <c r="O296" s="217"/>
      <c r="Q296" s="217"/>
      <c r="R296" s="217"/>
      <c r="T296" s="217"/>
      <c r="U296" s="217"/>
      <c r="V296" s="217"/>
      <c r="AF296" s="207" t="s">
        <v>253</v>
      </c>
      <c r="AG296" s="207" t="str">
        <f t="shared" si="32"/>
        <v>ManJunior56</v>
      </c>
      <c r="AH296" s="217">
        <v>56</v>
      </c>
      <c r="AI296" s="217">
        <v>34</v>
      </c>
    </row>
    <row r="297" spans="1:35" x14ac:dyDescent="0.25">
      <c r="A297" s="217"/>
      <c r="B297" s="217"/>
      <c r="D297" s="217"/>
      <c r="E297" s="217" t="s">
        <v>261</v>
      </c>
      <c r="O297" s="217"/>
      <c r="Q297" s="217"/>
      <c r="R297" s="217"/>
      <c r="T297" s="217"/>
      <c r="U297" s="217"/>
      <c r="V297" s="217"/>
      <c r="AF297" s="207" t="s">
        <v>253</v>
      </c>
      <c r="AG297" s="207" t="str">
        <f t="shared" si="32"/>
        <v>ManJunior57</v>
      </c>
      <c r="AH297" s="217">
        <v>57</v>
      </c>
      <c r="AI297" s="217">
        <v>34</v>
      </c>
    </row>
    <row r="298" spans="1:35" x14ac:dyDescent="0.25">
      <c r="A298" s="217"/>
      <c r="B298" s="217"/>
      <c r="D298" s="217"/>
      <c r="E298" s="217" t="s">
        <v>261</v>
      </c>
      <c r="O298" s="217"/>
      <c r="Q298" s="217"/>
      <c r="R298" s="217"/>
      <c r="T298" s="217"/>
      <c r="U298" s="217"/>
      <c r="V298" s="217"/>
      <c r="AF298" s="207" t="s">
        <v>253</v>
      </c>
      <c r="AG298" s="207" t="str">
        <f t="shared" si="32"/>
        <v>ManJunior58</v>
      </c>
      <c r="AH298" s="217">
        <v>58</v>
      </c>
      <c r="AI298" s="217">
        <v>34</v>
      </c>
    </row>
    <row r="299" spans="1:35" x14ac:dyDescent="0.25">
      <c r="A299" s="217"/>
      <c r="B299" s="217"/>
      <c r="D299" s="217"/>
      <c r="E299" s="217" t="s">
        <v>261</v>
      </c>
      <c r="O299" s="217"/>
      <c r="Q299" s="217"/>
      <c r="R299" s="217"/>
      <c r="T299" s="217"/>
      <c r="U299" s="217"/>
      <c r="V299" s="217"/>
      <c r="AF299" s="207" t="s">
        <v>253</v>
      </c>
      <c r="AG299" s="207" t="str">
        <f t="shared" si="32"/>
        <v>ManJunior59</v>
      </c>
      <c r="AH299" s="217">
        <v>59</v>
      </c>
      <c r="AI299" s="217">
        <v>34</v>
      </c>
    </row>
    <row r="300" spans="1:35" x14ac:dyDescent="0.25">
      <c r="A300" s="217"/>
      <c r="B300" s="217"/>
      <c r="D300" s="217"/>
      <c r="E300" s="217" t="s">
        <v>261</v>
      </c>
      <c r="O300" s="217"/>
      <c r="Q300" s="217"/>
      <c r="R300" s="217"/>
      <c r="T300" s="217"/>
      <c r="U300" s="217"/>
      <c r="V300" s="217"/>
      <c r="AF300" s="207" t="s">
        <v>253</v>
      </c>
      <c r="AG300" s="207" t="str">
        <f t="shared" si="32"/>
        <v>ManJunior60</v>
      </c>
      <c r="AH300" s="217">
        <v>60</v>
      </c>
      <c r="AI300" s="217">
        <v>34</v>
      </c>
    </row>
    <row r="301" spans="1:35" x14ac:dyDescent="0.25">
      <c r="A301" s="217"/>
      <c r="B301" s="217"/>
      <c r="D301" s="217"/>
      <c r="E301" s="217" t="s">
        <v>261</v>
      </c>
      <c r="O301" s="217"/>
      <c r="Q301" s="217"/>
      <c r="R301" s="217"/>
      <c r="T301" s="217"/>
      <c r="U301" s="217"/>
      <c r="V301" s="217"/>
      <c r="AF301" s="207" t="s">
        <v>253</v>
      </c>
      <c r="AG301" s="207" t="str">
        <f t="shared" si="32"/>
        <v>ManJunior61</v>
      </c>
      <c r="AH301" s="217">
        <v>61</v>
      </c>
      <c r="AI301" s="217">
        <v>34</v>
      </c>
    </row>
    <row r="302" spans="1:35" x14ac:dyDescent="0.25">
      <c r="A302" s="217"/>
      <c r="B302" s="217"/>
      <c r="D302" s="217"/>
      <c r="E302" s="217" t="s">
        <v>261</v>
      </c>
      <c r="O302" s="217"/>
      <c r="Q302" s="217"/>
      <c r="R302" s="217"/>
      <c r="T302" s="217"/>
      <c r="U302" s="217"/>
      <c r="V302" s="217"/>
      <c r="AF302" s="207" t="s">
        <v>253</v>
      </c>
      <c r="AG302" s="207" t="str">
        <f t="shared" si="32"/>
        <v>ManJunior62</v>
      </c>
      <c r="AH302" s="217">
        <v>62</v>
      </c>
      <c r="AI302" s="217">
        <v>35</v>
      </c>
    </row>
    <row r="303" spans="1:35" x14ac:dyDescent="0.25">
      <c r="A303" s="217"/>
      <c r="B303" s="217"/>
      <c r="D303" s="217"/>
      <c r="E303" s="217" t="s">
        <v>261</v>
      </c>
      <c r="O303" s="217"/>
      <c r="Q303" s="217"/>
      <c r="R303" s="217"/>
      <c r="T303" s="217"/>
      <c r="U303" s="217"/>
      <c r="V303" s="217"/>
      <c r="AF303" s="207" t="s">
        <v>253</v>
      </c>
      <c r="AG303" s="207" t="str">
        <f t="shared" si="32"/>
        <v>ManJunior63</v>
      </c>
      <c r="AH303" s="217">
        <v>63</v>
      </c>
      <c r="AI303" s="217">
        <v>35</v>
      </c>
    </row>
    <row r="304" spans="1:35" x14ac:dyDescent="0.25">
      <c r="A304" s="217"/>
      <c r="B304" s="217"/>
      <c r="D304" s="217"/>
      <c r="E304" s="217" t="s">
        <v>261</v>
      </c>
      <c r="O304" s="217"/>
      <c r="Q304" s="217"/>
      <c r="R304" s="217"/>
      <c r="T304" s="217"/>
      <c r="U304" s="217"/>
      <c r="V304" s="217"/>
      <c r="AF304" s="207" t="s">
        <v>253</v>
      </c>
      <c r="AG304" s="207" t="str">
        <f t="shared" si="32"/>
        <v>ManJunior64</v>
      </c>
      <c r="AH304" s="217">
        <v>64</v>
      </c>
      <c r="AI304" s="217">
        <v>35</v>
      </c>
    </row>
    <row r="305" spans="1:35" x14ac:dyDescent="0.25">
      <c r="A305" s="217"/>
      <c r="B305" s="217"/>
      <c r="D305" s="217"/>
      <c r="E305" s="217" t="s">
        <v>261</v>
      </c>
      <c r="O305" s="217"/>
      <c r="Q305" s="217"/>
      <c r="R305" s="217"/>
      <c r="T305" s="217"/>
      <c r="U305" s="217"/>
      <c r="V305" s="217"/>
      <c r="AF305" s="207" t="s">
        <v>253</v>
      </c>
      <c r="AG305" s="207" t="str">
        <f t="shared" si="32"/>
        <v>ManJunior65</v>
      </c>
      <c r="AH305" s="217">
        <v>65</v>
      </c>
      <c r="AI305" s="217">
        <v>35</v>
      </c>
    </row>
    <row r="306" spans="1:35" x14ac:dyDescent="0.25">
      <c r="A306" s="217"/>
      <c r="B306" s="217"/>
      <c r="D306" s="217"/>
      <c r="E306" s="217" t="s">
        <v>261</v>
      </c>
      <c r="O306" s="217"/>
      <c r="Q306" s="217"/>
      <c r="R306" s="217"/>
      <c r="T306" s="217"/>
      <c r="U306" s="217"/>
      <c r="V306" s="217"/>
      <c r="AF306" s="207" t="s">
        <v>253</v>
      </c>
      <c r="AG306" s="207" t="str">
        <f t="shared" si="32"/>
        <v>ManJunior66</v>
      </c>
      <c r="AH306" s="217">
        <v>66</v>
      </c>
      <c r="AI306" s="217">
        <v>35</v>
      </c>
    </row>
    <row r="307" spans="1:35" x14ac:dyDescent="0.25">
      <c r="A307" s="217"/>
      <c r="B307" s="217"/>
      <c r="D307" s="217"/>
      <c r="E307" s="217" t="s">
        <v>261</v>
      </c>
      <c r="O307" s="217"/>
      <c r="Q307" s="217"/>
      <c r="R307" s="217"/>
      <c r="T307" s="217"/>
      <c r="U307" s="217"/>
      <c r="V307" s="217"/>
      <c r="AF307" s="207" t="s">
        <v>253</v>
      </c>
      <c r="AG307" s="207" t="str">
        <f t="shared" si="32"/>
        <v>ManJunior67</v>
      </c>
      <c r="AH307" s="217">
        <v>67</v>
      </c>
      <c r="AI307" s="217">
        <v>35</v>
      </c>
    </row>
    <row r="308" spans="1:35" x14ac:dyDescent="0.25">
      <c r="A308" s="217"/>
      <c r="B308" s="217"/>
      <c r="D308" s="217"/>
      <c r="E308" s="217" t="s">
        <v>261</v>
      </c>
      <c r="O308" s="217"/>
      <c r="Q308" s="217"/>
      <c r="R308" s="217"/>
      <c r="T308" s="217"/>
      <c r="U308" s="217"/>
      <c r="V308" s="217"/>
      <c r="AF308" s="207" t="s">
        <v>253</v>
      </c>
      <c r="AG308" s="207" t="str">
        <f t="shared" si="32"/>
        <v>ManJunior68</v>
      </c>
      <c r="AH308" s="217">
        <v>68</v>
      </c>
      <c r="AI308" s="217">
        <v>36</v>
      </c>
    </row>
    <row r="309" spans="1:35" x14ac:dyDescent="0.25">
      <c r="A309" s="217"/>
      <c r="B309" s="217"/>
      <c r="D309" s="217"/>
      <c r="E309" s="217" t="s">
        <v>261</v>
      </c>
      <c r="O309" s="217"/>
      <c r="Q309" s="217"/>
      <c r="R309" s="217"/>
      <c r="T309" s="217"/>
      <c r="U309" s="217"/>
      <c r="V309" s="217"/>
      <c r="AF309" s="207" t="s">
        <v>253</v>
      </c>
      <c r="AG309" s="207" t="str">
        <f t="shared" si="32"/>
        <v>ManJunior69</v>
      </c>
      <c r="AH309" s="217">
        <v>69</v>
      </c>
      <c r="AI309" s="217">
        <v>36</v>
      </c>
    </row>
    <row r="310" spans="1:35" x14ac:dyDescent="0.25">
      <c r="A310" s="217"/>
      <c r="B310" s="217"/>
      <c r="D310" s="217"/>
      <c r="E310" s="217" t="s">
        <v>261</v>
      </c>
      <c r="O310" s="217"/>
      <c r="Q310" s="217"/>
      <c r="R310" s="217"/>
      <c r="T310" s="217"/>
      <c r="U310" s="217"/>
      <c r="V310" s="217"/>
      <c r="AF310" s="207" t="s">
        <v>253</v>
      </c>
      <c r="AG310" s="207" t="str">
        <f t="shared" si="32"/>
        <v>ManJunior70</v>
      </c>
      <c r="AH310" s="217">
        <v>70</v>
      </c>
      <c r="AI310" s="217">
        <v>36</v>
      </c>
    </row>
    <row r="311" spans="1:35" x14ac:dyDescent="0.25">
      <c r="A311" s="217"/>
      <c r="B311" s="217"/>
      <c r="D311" s="217"/>
      <c r="E311" s="217" t="s">
        <v>261</v>
      </c>
      <c r="O311" s="217"/>
      <c r="Q311" s="217"/>
      <c r="R311" s="217"/>
      <c r="T311" s="217"/>
      <c r="U311" s="217"/>
      <c r="V311" s="217"/>
      <c r="AF311" s="207" t="s">
        <v>253</v>
      </c>
      <c r="AG311" s="207" t="str">
        <f t="shared" si="32"/>
        <v>ManJunior71</v>
      </c>
      <c r="AH311" s="217">
        <v>71</v>
      </c>
      <c r="AI311" s="217">
        <v>36</v>
      </c>
    </row>
    <row r="312" spans="1:35" x14ac:dyDescent="0.25">
      <c r="A312" s="217"/>
      <c r="B312" s="217"/>
      <c r="D312" s="217"/>
      <c r="E312" s="217" t="s">
        <v>261</v>
      </c>
      <c r="O312" s="217"/>
      <c r="Q312" s="217"/>
      <c r="R312" s="217"/>
      <c r="T312" s="217"/>
      <c r="U312" s="217"/>
      <c r="V312" s="217"/>
      <c r="AF312" s="207" t="s">
        <v>253</v>
      </c>
      <c r="AG312" s="207" t="str">
        <f t="shared" si="32"/>
        <v>ManJunior72</v>
      </c>
      <c r="AH312" s="217">
        <v>72</v>
      </c>
      <c r="AI312" s="217">
        <v>36</v>
      </c>
    </row>
    <row r="313" spans="1:35" x14ac:dyDescent="0.25">
      <c r="A313" s="217"/>
      <c r="B313" s="217"/>
      <c r="D313" s="217"/>
      <c r="E313" s="217" t="s">
        <v>261</v>
      </c>
      <c r="O313" s="217"/>
      <c r="Q313" s="217"/>
      <c r="R313" s="217"/>
      <c r="T313" s="217"/>
      <c r="U313" s="217"/>
      <c r="V313" s="217"/>
      <c r="AF313" s="207" t="s">
        <v>253</v>
      </c>
      <c r="AG313" s="207" t="str">
        <f t="shared" si="32"/>
        <v>ManJunior73</v>
      </c>
      <c r="AH313" s="217">
        <v>73</v>
      </c>
      <c r="AI313" s="217">
        <v>36</v>
      </c>
    </row>
    <row r="314" spans="1:35" x14ac:dyDescent="0.25">
      <c r="A314" s="217"/>
      <c r="B314" s="217"/>
      <c r="D314" s="217"/>
      <c r="E314" s="217" t="s">
        <v>261</v>
      </c>
      <c r="O314" s="217"/>
      <c r="Q314" s="217"/>
      <c r="R314" s="217"/>
      <c r="T314" s="217"/>
      <c r="U314" s="217"/>
      <c r="V314" s="217"/>
      <c r="AF314" s="207" t="s">
        <v>253</v>
      </c>
      <c r="AG314" s="207" t="str">
        <f t="shared" si="32"/>
        <v>ManJunior74</v>
      </c>
      <c r="AH314" s="217">
        <v>74</v>
      </c>
      <c r="AI314" s="217">
        <v>36</v>
      </c>
    </row>
    <row r="315" spans="1:35" x14ac:dyDescent="0.25">
      <c r="A315" s="217"/>
      <c r="B315" s="217"/>
      <c r="D315" s="217"/>
      <c r="E315" s="217" t="s">
        <v>261</v>
      </c>
      <c r="O315" s="217"/>
      <c r="Q315" s="217"/>
      <c r="R315" s="217"/>
      <c r="T315" s="217"/>
      <c r="U315" s="217"/>
      <c r="V315" s="217"/>
      <c r="AF315" s="207" t="s">
        <v>253</v>
      </c>
      <c r="AG315" s="207" t="str">
        <f t="shared" si="32"/>
        <v>ManJunior75</v>
      </c>
      <c r="AH315" s="217">
        <v>75</v>
      </c>
      <c r="AI315" s="217">
        <v>37</v>
      </c>
    </row>
    <row r="316" spans="1:35" x14ac:dyDescent="0.25">
      <c r="A316" s="217"/>
      <c r="B316" s="217"/>
      <c r="D316" s="217"/>
      <c r="E316" s="217" t="s">
        <v>261</v>
      </c>
      <c r="O316" s="217"/>
      <c r="Q316" s="217"/>
      <c r="R316" s="217"/>
      <c r="T316" s="217"/>
      <c r="U316" s="217"/>
      <c r="V316" s="217"/>
      <c r="AF316" s="207" t="s">
        <v>253</v>
      </c>
      <c r="AG316" s="207" t="str">
        <f t="shared" si="32"/>
        <v>ManJunior76</v>
      </c>
      <c r="AH316" s="217">
        <v>76</v>
      </c>
      <c r="AI316" s="217">
        <v>37</v>
      </c>
    </row>
    <row r="317" spans="1:35" x14ac:dyDescent="0.25">
      <c r="A317" s="217"/>
      <c r="B317" s="217"/>
      <c r="D317" s="217"/>
      <c r="E317" s="217" t="s">
        <v>261</v>
      </c>
      <c r="G317" s="217"/>
      <c r="H317" s="217"/>
      <c r="O317" s="217"/>
      <c r="Q317" s="217"/>
      <c r="R317" s="217"/>
      <c r="T317" s="217"/>
      <c r="U317" s="217"/>
      <c r="V317" s="217"/>
      <c r="AF317" s="207" t="s">
        <v>253</v>
      </c>
      <c r="AG317" s="207" t="str">
        <f t="shared" si="32"/>
        <v>ManJunior77</v>
      </c>
      <c r="AH317" s="217">
        <v>77</v>
      </c>
      <c r="AI317" s="217">
        <v>37</v>
      </c>
    </row>
    <row r="318" spans="1:35" x14ac:dyDescent="0.25">
      <c r="A318" s="217"/>
      <c r="B318" s="217"/>
      <c r="D318" s="217"/>
      <c r="E318" s="217" t="s">
        <v>261</v>
      </c>
      <c r="G318" s="217"/>
      <c r="H318" s="217"/>
      <c r="O318" s="217"/>
      <c r="Q318" s="217"/>
      <c r="R318" s="217"/>
      <c r="T318" s="217"/>
      <c r="U318" s="217"/>
      <c r="V318" s="217"/>
      <c r="AF318" s="207" t="s">
        <v>253</v>
      </c>
      <c r="AG318" s="207" t="str">
        <f t="shared" si="32"/>
        <v>ManJunior78</v>
      </c>
      <c r="AH318" s="217">
        <v>78</v>
      </c>
      <c r="AI318" s="217">
        <v>37</v>
      </c>
    </row>
    <row r="319" spans="1:35" x14ac:dyDescent="0.25">
      <c r="A319" s="217"/>
      <c r="B319" s="217"/>
      <c r="D319" s="217"/>
      <c r="E319" s="217" t="s">
        <v>261</v>
      </c>
      <c r="G319" s="217"/>
      <c r="H319" s="217"/>
      <c r="O319" s="217"/>
      <c r="Q319" s="217"/>
      <c r="R319" s="217"/>
      <c r="T319" s="217"/>
      <c r="U319" s="217"/>
      <c r="V319" s="217"/>
      <c r="AF319" s="207" t="s">
        <v>253</v>
      </c>
      <c r="AG319" s="207" t="str">
        <f t="shared" si="32"/>
        <v>ManJunior79</v>
      </c>
      <c r="AH319" s="217">
        <v>79</v>
      </c>
      <c r="AI319" s="217">
        <v>37</v>
      </c>
    </row>
    <row r="320" spans="1:35" x14ac:dyDescent="0.25">
      <c r="A320" s="217"/>
      <c r="B320" s="217"/>
      <c r="D320" s="217"/>
      <c r="E320" s="217" t="s">
        <v>261</v>
      </c>
      <c r="G320" s="217"/>
      <c r="H320" s="217"/>
      <c r="O320" s="217"/>
      <c r="Q320" s="217"/>
      <c r="R320" s="217"/>
      <c r="T320" s="217"/>
      <c r="U320" s="217"/>
      <c r="V320" s="217"/>
      <c r="AF320" s="207" t="s">
        <v>253</v>
      </c>
      <c r="AG320" s="207" t="str">
        <f t="shared" si="32"/>
        <v>ManJunior80</v>
      </c>
      <c r="AH320" s="217">
        <v>80</v>
      </c>
      <c r="AI320" s="217">
        <v>37</v>
      </c>
    </row>
    <row r="321" spans="1:35" x14ac:dyDescent="0.25">
      <c r="A321" s="217"/>
      <c r="B321" s="217"/>
      <c r="D321" s="217"/>
      <c r="E321" s="217" t="s">
        <v>261</v>
      </c>
      <c r="G321" s="217"/>
      <c r="H321" s="217"/>
      <c r="O321" s="217"/>
      <c r="Q321" s="217"/>
      <c r="R321" s="217"/>
      <c r="T321" s="217"/>
      <c r="U321" s="217"/>
      <c r="V321" s="217"/>
      <c r="AF321" s="207" t="s">
        <v>253</v>
      </c>
      <c r="AG321" s="207" t="str">
        <f t="shared" si="32"/>
        <v>ManJunior81</v>
      </c>
      <c r="AH321" s="217">
        <f>AH320+1</f>
        <v>81</v>
      </c>
      <c r="AI321" s="217">
        <v>37</v>
      </c>
    </row>
    <row r="322" spans="1:35" x14ac:dyDescent="0.25">
      <c r="A322" s="217"/>
      <c r="B322" s="217"/>
      <c r="D322" s="217"/>
      <c r="E322" s="217" t="s">
        <v>261</v>
      </c>
      <c r="G322" s="217"/>
      <c r="H322" s="217"/>
      <c r="O322" s="217"/>
      <c r="Q322" s="217"/>
      <c r="R322" s="217"/>
      <c r="T322" s="217"/>
      <c r="U322" s="217"/>
      <c r="V322" s="217"/>
      <c r="AF322" s="207" t="s">
        <v>253</v>
      </c>
      <c r="AG322" s="207" t="str">
        <f t="shared" si="32"/>
        <v>ManJunior82</v>
      </c>
      <c r="AH322" s="217">
        <f t="shared" ref="AH322:AH329" si="33">AH321+1</f>
        <v>82</v>
      </c>
      <c r="AI322" s="217">
        <v>37</v>
      </c>
    </row>
    <row r="323" spans="1:35" x14ac:dyDescent="0.25">
      <c r="A323" s="217"/>
      <c r="B323" s="217"/>
      <c r="D323" s="217"/>
      <c r="E323" s="217" t="s">
        <v>261</v>
      </c>
      <c r="G323" s="217"/>
      <c r="H323" s="217"/>
      <c r="O323" s="217"/>
      <c r="Q323" s="217"/>
      <c r="R323" s="217"/>
      <c r="T323" s="217"/>
      <c r="U323" s="217"/>
      <c r="V323" s="217"/>
      <c r="AF323" s="207" t="s">
        <v>253</v>
      </c>
      <c r="AG323" s="207" t="str">
        <f t="shared" ref="AG323:AG386" si="34">CONCATENATE($AF323,$AH323)</f>
        <v>ManJunior83</v>
      </c>
      <c r="AH323" s="217">
        <f t="shared" si="33"/>
        <v>83</v>
      </c>
      <c r="AI323" s="217">
        <v>37</v>
      </c>
    </row>
    <row r="324" spans="1:35" x14ac:dyDescent="0.25">
      <c r="A324" s="217"/>
      <c r="B324" s="217"/>
      <c r="D324" s="217"/>
      <c r="E324" s="217" t="s">
        <v>261</v>
      </c>
      <c r="G324" s="217"/>
      <c r="H324" s="217"/>
      <c r="O324" s="217"/>
      <c r="P324" s="217"/>
      <c r="Q324" s="217"/>
      <c r="R324" s="217"/>
      <c r="S324" s="217"/>
      <c r="T324" s="217"/>
      <c r="U324" s="217"/>
      <c r="V324" s="217"/>
      <c r="AF324" s="207" t="s">
        <v>253</v>
      </c>
      <c r="AG324" s="207" t="str">
        <f t="shared" si="34"/>
        <v>ManJunior84</v>
      </c>
      <c r="AH324" s="217">
        <f t="shared" si="33"/>
        <v>84</v>
      </c>
      <c r="AI324" s="217">
        <v>37</v>
      </c>
    </row>
    <row r="325" spans="1:35" x14ac:dyDescent="0.25">
      <c r="A325" s="217"/>
      <c r="B325" s="217"/>
      <c r="D325" s="217"/>
      <c r="E325" s="217" t="s">
        <v>261</v>
      </c>
      <c r="G325" s="217"/>
      <c r="H325" s="217"/>
      <c r="O325" s="217"/>
      <c r="P325" s="217"/>
      <c r="Q325" s="217"/>
      <c r="R325" s="217"/>
      <c r="S325" s="217"/>
      <c r="T325" s="217"/>
      <c r="U325" s="217"/>
      <c r="V325" s="217"/>
      <c r="AF325" s="207" t="s">
        <v>253</v>
      </c>
      <c r="AG325" s="207" t="str">
        <f t="shared" si="34"/>
        <v>ManJunior85</v>
      </c>
      <c r="AH325" s="217">
        <f t="shared" si="33"/>
        <v>85</v>
      </c>
      <c r="AI325" s="217">
        <v>37</v>
      </c>
    </row>
    <row r="326" spans="1:35" x14ac:dyDescent="0.25">
      <c r="A326" s="217"/>
      <c r="B326" s="217"/>
      <c r="D326" s="217"/>
      <c r="E326" s="217" t="s">
        <v>261</v>
      </c>
      <c r="G326" s="217"/>
      <c r="H326" s="217"/>
      <c r="O326" s="217"/>
      <c r="P326" s="217"/>
      <c r="Q326" s="217"/>
      <c r="R326" s="217"/>
      <c r="S326" s="217"/>
      <c r="T326" s="217"/>
      <c r="U326" s="217"/>
      <c r="V326" s="217"/>
      <c r="AF326" s="207" t="s">
        <v>253</v>
      </c>
      <c r="AG326" s="207" t="str">
        <f t="shared" si="34"/>
        <v>ManJunior86</v>
      </c>
      <c r="AH326" s="217">
        <f t="shared" si="33"/>
        <v>86</v>
      </c>
      <c r="AI326" s="217">
        <v>37</v>
      </c>
    </row>
    <row r="327" spans="1:35" x14ac:dyDescent="0.25">
      <c r="A327" s="217"/>
      <c r="B327" s="217"/>
      <c r="D327" s="217"/>
      <c r="E327" s="217" t="s">
        <v>261</v>
      </c>
      <c r="G327" s="217"/>
      <c r="H327" s="217"/>
      <c r="O327" s="217"/>
      <c r="P327" s="217"/>
      <c r="Q327" s="217"/>
      <c r="R327" s="217"/>
      <c r="S327" s="217"/>
      <c r="T327" s="217"/>
      <c r="U327" s="217"/>
      <c r="V327" s="217"/>
      <c r="AF327" s="207" t="s">
        <v>253</v>
      </c>
      <c r="AG327" s="207" t="str">
        <f t="shared" si="34"/>
        <v>ManJunior87</v>
      </c>
      <c r="AH327" s="217">
        <f t="shared" si="33"/>
        <v>87</v>
      </c>
      <c r="AI327" s="217">
        <v>37</v>
      </c>
    </row>
    <row r="328" spans="1:35" x14ac:dyDescent="0.25">
      <c r="A328" s="217"/>
      <c r="B328" s="217"/>
      <c r="D328" s="217"/>
      <c r="E328" s="217" t="s">
        <v>261</v>
      </c>
      <c r="G328" s="217"/>
      <c r="H328" s="217"/>
      <c r="O328" s="217"/>
      <c r="P328" s="217"/>
      <c r="Q328" s="217"/>
      <c r="R328" s="217"/>
      <c r="S328" s="217"/>
      <c r="T328" s="217"/>
      <c r="U328" s="217"/>
      <c r="V328" s="217"/>
      <c r="AF328" s="207" t="s">
        <v>253</v>
      </c>
      <c r="AG328" s="207" t="str">
        <f t="shared" si="34"/>
        <v>ManJunior88</v>
      </c>
      <c r="AH328" s="217">
        <f t="shared" si="33"/>
        <v>88</v>
      </c>
      <c r="AI328" s="217">
        <v>37</v>
      </c>
    </row>
    <row r="329" spans="1:35" x14ac:dyDescent="0.25">
      <c r="A329" s="217"/>
      <c r="B329" s="217"/>
      <c r="D329" s="217"/>
      <c r="E329" s="217" t="s">
        <v>261</v>
      </c>
      <c r="G329" s="217"/>
      <c r="H329" s="217"/>
      <c r="O329" s="217"/>
      <c r="P329" s="217"/>
      <c r="Q329" s="217"/>
      <c r="R329" s="217"/>
      <c r="S329" s="217"/>
      <c r="T329" s="217"/>
      <c r="U329" s="217"/>
      <c r="V329" s="217"/>
      <c r="AF329" s="207" t="s">
        <v>253</v>
      </c>
      <c r="AG329" s="207" t="str">
        <f t="shared" si="34"/>
        <v>ManJunior89</v>
      </c>
      <c r="AH329" s="217">
        <f t="shared" si="33"/>
        <v>89</v>
      </c>
      <c r="AI329" s="217">
        <v>37</v>
      </c>
    </row>
    <row r="330" spans="1:35" x14ac:dyDescent="0.25">
      <c r="A330" s="217"/>
      <c r="B330" s="217"/>
      <c r="D330" s="217"/>
      <c r="E330" s="217" t="s">
        <v>261</v>
      </c>
      <c r="G330" s="217"/>
      <c r="H330" s="217"/>
      <c r="O330" s="217"/>
      <c r="P330" s="217"/>
      <c r="Q330" s="217"/>
      <c r="R330" s="217"/>
      <c r="S330" s="217"/>
      <c r="T330" s="217"/>
      <c r="U330" s="217"/>
      <c r="V330" s="217"/>
      <c r="AF330" s="207" t="s">
        <v>253</v>
      </c>
      <c r="AG330" s="207" t="str">
        <f t="shared" si="34"/>
        <v>ManJunior90</v>
      </c>
      <c r="AH330" s="217">
        <v>90</v>
      </c>
      <c r="AI330" s="217">
        <v>37</v>
      </c>
    </row>
    <row r="331" spans="1:35" x14ac:dyDescent="0.25">
      <c r="A331" s="217"/>
      <c r="B331" s="217"/>
      <c r="D331" s="217"/>
      <c r="E331" s="217" t="s">
        <v>261</v>
      </c>
      <c r="G331" s="217"/>
      <c r="H331" s="217"/>
      <c r="O331" s="217"/>
      <c r="P331" s="217"/>
      <c r="Q331" s="217"/>
      <c r="R331" s="217"/>
      <c r="S331" s="217"/>
      <c r="T331" s="217"/>
      <c r="U331" s="217"/>
      <c r="V331" s="217"/>
      <c r="AF331" s="207" t="s">
        <v>253</v>
      </c>
      <c r="AG331" s="207" t="str">
        <f t="shared" si="34"/>
        <v>ManJunior91</v>
      </c>
      <c r="AH331" s="217">
        <f t="shared" ref="AH331:AH365" si="35">AH330+1</f>
        <v>91</v>
      </c>
      <c r="AI331" s="217">
        <v>37</v>
      </c>
    </row>
    <row r="332" spans="1:35" x14ac:dyDescent="0.25">
      <c r="A332" s="217"/>
      <c r="B332" s="217"/>
      <c r="D332" s="217"/>
      <c r="E332" s="217" t="s">
        <v>261</v>
      </c>
      <c r="G332" s="217"/>
      <c r="H332" s="217"/>
      <c r="O332" s="217"/>
      <c r="P332" s="217"/>
      <c r="Q332" s="217"/>
      <c r="R332" s="217"/>
      <c r="S332" s="217"/>
      <c r="T332" s="217"/>
      <c r="U332" s="217"/>
      <c r="V332" s="217"/>
      <c r="AF332" s="207" t="s">
        <v>253</v>
      </c>
      <c r="AG332" s="207" t="str">
        <f t="shared" si="34"/>
        <v>ManJunior92</v>
      </c>
      <c r="AH332" s="217">
        <f t="shared" si="35"/>
        <v>92</v>
      </c>
      <c r="AI332" s="217">
        <v>37</v>
      </c>
    </row>
    <row r="333" spans="1:35" x14ac:dyDescent="0.25">
      <c r="A333" s="217"/>
      <c r="B333" s="217"/>
      <c r="D333" s="217"/>
      <c r="E333" s="217" t="s">
        <v>261</v>
      </c>
      <c r="G333" s="217"/>
      <c r="H333" s="217"/>
      <c r="O333" s="217"/>
      <c r="P333" s="217"/>
      <c r="Q333" s="217"/>
      <c r="R333" s="217"/>
      <c r="S333" s="217"/>
      <c r="T333" s="217"/>
      <c r="U333" s="217"/>
      <c r="V333" s="217"/>
      <c r="AF333" s="207" t="s">
        <v>253</v>
      </c>
      <c r="AG333" s="207" t="str">
        <f t="shared" si="34"/>
        <v>ManJunior93</v>
      </c>
      <c r="AH333" s="217">
        <f t="shared" si="35"/>
        <v>93</v>
      </c>
      <c r="AI333" s="217">
        <v>37</v>
      </c>
    </row>
    <row r="334" spans="1:35" x14ac:dyDescent="0.25">
      <c r="A334" s="217"/>
      <c r="B334" s="217"/>
      <c r="D334" s="217"/>
      <c r="E334" s="217" t="s">
        <v>261</v>
      </c>
      <c r="G334" s="217"/>
      <c r="H334" s="217"/>
      <c r="O334" s="217"/>
      <c r="P334" s="217"/>
      <c r="Q334" s="217"/>
      <c r="R334" s="217"/>
      <c r="S334" s="217"/>
      <c r="T334" s="217"/>
      <c r="U334" s="217"/>
      <c r="V334" s="217"/>
      <c r="AF334" s="207" t="s">
        <v>253</v>
      </c>
      <c r="AG334" s="207" t="str">
        <f t="shared" si="34"/>
        <v>ManJunior94</v>
      </c>
      <c r="AH334" s="217">
        <f t="shared" si="35"/>
        <v>94</v>
      </c>
      <c r="AI334" s="217">
        <v>37</v>
      </c>
    </row>
    <row r="335" spans="1:35" x14ac:dyDescent="0.25">
      <c r="A335" s="217"/>
      <c r="B335" s="217"/>
      <c r="D335" s="217"/>
      <c r="E335" s="217" t="s">
        <v>261</v>
      </c>
      <c r="G335" s="217"/>
      <c r="H335" s="217"/>
      <c r="O335" s="217"/>
      <c r="P335" s="217"/>
      <c r="Q335" s="217"/>
      <c r="R335" s="217"/>
      <c r="S335" s="217"/>
      <c r="T335" s="217"/>
      <c r="U335" s="217"/>
      <c r="V335" s="217"/>
      <c r="AF335" s="207" t="s">
        <v>253</v>
      </c>
      <c r="AG335" s="207" t="str">
        <f t="shared" si="34"/>
        <v>ManJunior95</v>
      </c>
      <c r="AH335" s="217">
        <f t="shared" si="35"/>
        <v>95</v>
      </c>
      <c r="AI335" s="217">
        <v>37</v>
      </c>
    </row>
    <row r="336" spans="1:35" x14ac:dyDescent="0.25">
      <c r="A336" s="217"/>
      <c r="B336" s="217"/>
      <c r="D336" s="217"/>
      <c r="E336" s="217" t="s">
        <v>221</v>
      </c>
      <c r="G336" s="217"/>
      <c r="H336" s="217"/>
      <c r="O336" s="217"/>
      <c r="P336" s="217"/>
      <c r="Q336" s="217"/>
      <c r="R336" s="217"/>
      <c r="S336" s="217"/>
      <c r="T336" s="217"/>
      <c r="U336" s="217"/>
      <c r="V336" s="217"/>
      <c r="AF336" s="207" t="s">
        <v>253</v>
      </c>
      <c r="AG336" s="207" t="str">
        <f t="shared" si="34"/>
        <v>ManJunior96</v>
      </c>
      <c r="AH336" s="217">
        <f t="shared" si="35"/>
        <v>96</v>
      </c>
      <c r="AI336" s="217">
        <v>37</v>
      </c>
    </row>
    <row r="337" spans="1:35" x14ac:dyDescent="0.25">
      <c r="A337" s="217"/>
      <c r="B337" s="217"/>
      <c r="D337" s="217"/>
      <c r="E337" s="217" t="s">
        <v>222</v>
      </c>
      <c r="G337" s="217"/>
      <c r="H337" s="217"/>
      <c r="O337" s="217"/>
      <c r="P337" s="217"/>
      <c r="Q337" s="217"/>
      <c r="R337" s="217"/>
      <c r="S337" s="217"/>
      <c r="T337" s="217"/>
      <c r="U337" s="217"/>
      <c r="V337" s="217"/>
      <c r="AF337" s="207" t="s">
        <v>253</v>
      </c>
      <c r="AG337" s="207" t="str">
        <f t="shared" si="34"/>
        <v>ManJunior97</v>
      </c>
      <c r="AH337" s="217">
        <f t="shared" si="35"/>
        <v>97</v>
      </c>
      <c r="AI337" s="217">
        <v>37</v>
      </c>
    </row>
    <row r="338" spans="1:35" x14ac:dyDescent="0.25">
      <c r="A338" s="217"/>
      <c r="B338" s="217"/>
      <c r="D338" s="217"/>
      <c r="E338" s="217" t="s">
        <v>223</v>
      </c>
      <c r="G338" s="217"/>
      <c r="H338" s="217"/>
      <c r="O338" s="217"/>
      <c r="P338" s="217"/>
      <c r="Q338" s="217"/>
      <c r="R338" s="217"/>
      <c r="S338" s="217"/>
      <c r="T338" s="217"/>
      <c r="U338" s="217"/>
      <c r="V338" s="217"/>
      <c r="AF338" s="207" t="s">
        <v>253</v>
      </c>
      <c r="AG338" s="207" t="str">
        <f t="shared" si="34"/>
        <v>ManJunior98</v>
      </c>
      <c r="AH338" s="217">
        <f t="shared" si="35"/>
        <v>98</v>
      </c>
      <c r="AI338" s="217">
        <v>37</v>
      </c>
    </row>
    <row r="339" spans="1:35" x14ac:dyDescent="0.25">
      <c r="A339" s="217"/>
      <c r="B339" s="217"/>
      <c r="D339" s="217"/>
      <c r="E339" s="217" t="s">
        <v>224</v>
      </c>
      <c r="G339" s="217"/>
      <c r="H339" s="217"/>
      <c r="O339" s="217"/>
      <c r="P339" s="217"/>
      <c r="Q339" s="217"/>
      <c r="R339" s="217"/>
      <c r="S339" s="217"/>
      <c r="T339" s="217"/>
      <c r="U339" s="217"/>
      <c r="V339" s="217"/>
      <c r="AF339" s="207" t="s">
        <v>253</v>
      </c>
      <c r="AG339" s="207" t="str">
        <f t="shared" si="34"/>
        <v>ManJunior99</v>
      </c>
      <c r="AH339" s="217">
        <f t="shared" si="35"/>
        <v>99</v>
      </c>
      <c r="AI339" s="217">
        <v>37</v>
      </c>
    </row>
    <row r="340" spans="1:35" x14ac:dyDescent="0.25">
      <c r="A340" s="217"/>
      <c r="B340" s="217"/>
      <c r="D340" s="219"/>
      <c r="E340" s="217" t="s">
        <v>225</v>
      </c>
      <c r="G340" s="217"/>
      <c r="H340" s="217"/>
      <c r="O340" s="217"/>
      <c r="P340" s="217"/>
      <c r="Q340" s="217"/>
      <c r="R340" s="217"/>
      <c r="S340" s="217"/>
      <c r="T340" s="217"/>
      <c r="U340" s="217"/>
      <c r="V340" s="217"/>
      <c r="AF340" s="207" t="s">
        <v>253</v>
      </c>
      <c r="AG340" s="207" t="str">
        <f t="shared" si="34"/>
        <v>ManJunior100</v>
      </c>
      <c r="AH340" s="217">
        <f t="shared" si="35"/>
        <v>100</v>
      </c>
      <c r="AI340" s="217">
        <v>37</v>
      </c>
    </row>
    <row r="341" spans="1:35" x14ac:dyDescent="0.25">
      <c r="A341" s="217"/>
      <c r="B341" s="217"/>
      <c r="D341" s="219"/>
      <c r="E341" s="217" t="s">
        <v>227</v>
      </c>
      <c r="G341" s="217"/>
      <c r="H341" s="217"/>
      <c r="O341" s="217"/>
      <c r="P341" s="217"/>
      <c r="Q341" s="217"/>
      <c r="R341" s="217"/>
      <c r="S341" s="217"/>
      <c r="T341" s="217"/>
      <c r="U341" s="217"/>
      <c r="V341" s="217"/>
      <c r="AF341" s="207" t="s">
        <v>253</v>
      </c>
      <c r="AG341" s="207" t="str">
        <f t="shared" si="34"/>
        <v>ManJunior101</v>
      </c>
      <c r="AH341" s="217">
        <f t="shared" si="35"/>
        <v>101</v>
      </c>
      <c r="AI341" s="217">
        <v>37</v>
      </c>
    </row>
    <row r="342" spans="1:35" x14ac:dyDescent="0.25">
      <c r="A342" s="217"/>
      <c r="B342" s="217"/>
      <c r="D342" s="219"/>
      <c r="E342" s="217" t="s">
        <v>226</v>
      </c>
      <c r="G342" s="217"/>
      <c r="H342" s="217"/>
      <c r="O342" s="217"/>
      <c r="P342" s="217"/>
      <c r="Q342" s="217"/>
      <c r="R342" s="217"/>
      <c r="S342" s="217"/>
      <c r="T342" s="217"/>
      <c r="U342" s="217"/>
      <c r="V342" s="217"/>
      <c r="AF342" s="207" t="s">
        <v>253</v>
      </c>
      <c r="AG342" s="207" t="str">
        <f t="shared" si="34"/>
        <v>ManJunior102</v>
      </c>
      <c r="AH342" s="217">
        <f t="shared" si="35"/>
        <v>102</v>
      </c>
      <c r="AI342" s="217">
        <v>37</v>
      </c>
    </row>
    <row r="343" spans="1:35" x14ac:dyDescent="0.25">
      <c r="A343" s="217"/>
      <c r="B343" s="217"/>
      <c r="D343" s="217"/>
      <c r="E343" s="217" t="s">
        <v>228</v>
      </c>
      <c r="G343" s="217"/>
      <c r="H343" s="217"/>
      <c r="O343" s="217"/>
      <c r="P343" s="217"/>
      <c r="Q343" s="217"/>
      <c r="R343" s="217"/>
      <c r="S343" s="217"/>
      <c r="T343" s="217"/>
      <c r="U343" s="217"/>
      <c r="V343" s="217"/>
      <c r="AF343" s="207" t="s">
        <v>253</v>
      </c>
      <c r="AG343" s="207" t="str">
        <f t="shared" si="34"/>
        <v>ManJunior103</v>
      </c>
      <c r="AH343" s="217">
        <f t="shared" si="35"/>
        <v>103</v>
      </c>
      <c r="AI343" s="217">
        <v>37</v>
      </c>
    </row>
    <row r="344" spans="1:35" x14ac:dyDescent="0.25">
      <c r="A344" s="217"/>
      <c r="B344" s="217"/>
      <c r="D344" s="217"/>
      <c r="E344" s="217" t="s">
        <v>229</v>
      </c>
      <c r="G344" s="217"/>
      <c r="H344" s="217"/>
      <c r="O344" s="217"/>
      <c r="P344" s="217"/>
      <c r="Q344" s="217"/>
      <c r="R344" s="217"/>
      <c r="S344" s="217"/>
      <c r="T344" s="217"/>
      <c r="U344" s="217"/>
      <c r="V344" s="217"/>
      <c r="AF344" s="207" t="s">
        <v>253</v>
      </c>
      <c r="AG344" s="207" t="str">
        <f t="shared" si="34"/>
        <v>ManJunior104</v>
      </c>
      <c r="AH344" s="217">
        <f t="shared" si="35"/>
        <v>104</v>
      </c>
      <c r="AI344" s="217">
        <v>37</v>
      </c>
    </row>
    <row r="345" spans="1:35" x14ac:dyDescent="0.25">
      <c r="A345" s="217"/>
      <c r="B345" s="217"/>
      <c r="D345" s="217"/>
      <c r="E345" s="217" t="s">
        <v>230</v>
      </c>
      <c r="F345" s="217"/>
      <c r="O345" s="217"/>
      <c r="P345" s="217"/>
      <c r="Q345" s="217"/>
      <c r="R345" s="217"/>
      <c r="S345" s="217"/>
      <c r="T345" s="217"/>
      <c r="U345" s="217"/>
      <c r="V345" s="217"/>
      <c r="AF345" s="207" t="s">
        <v>253</v>
      </c>
      <c r="AG345" s="207" t="str">
        <f t="shared" si="34"/>
        <v>ManJunior105</v>
      </c>
      <c r="AH345" s="217">
        <f t="shared" si="35"/>
        <v>105</v>
      </c>
      <c r="AI345" s="217">
        <v>37</v>
      </c>
    </row>
    <row r="346" spans="1:35" x14ac:dyDescent="0.25">
      <c r="A346" s="217"/>
      <c r="B346" s="217"/>
      <c r="D346" s="217"/>
      <c r="E346" s="217" t="s">
        <v>231</v>
      </c>
      <c r="F346" s="217"/>
      <c r="O346" s="217"/>
      <c r="P346" s="217"/>
      <c r="Q346" s="217"/>
      <c r="R346" s="217"/>
      <c r="S346" s="217"/>
      <c r="T346" s="217"/>
      <c r="U346" s="217"/>
      <c r="V346" s="217"/>
      <c r="AF346" s="207" t="s">
        <v>253</v>
      </c>
      <c r="AG346" s="207" t="str">
        <f t="shared" si="34"/>
        <v>ManJunior106</v>
      </c>
      <c r="AH346" s="217">
        <f t="shared" si="35"/>
        <v>106</v>
      </c>
      <c r="AI346" s="217">
        <v>37</v>
      </c>
    </row>
    <row r="347" spans="1:35" x14ac:dyDescent="0.25">
      <c r="A347" s="217"/>
      <c r="B347" s="217"/>
      <c r="D347" s="219"/>
      <c r="E347" s="217" t="s">
        <v>232</v>
      </c>
      <c r="F347" s="217"/>
      <c r="O347" s="217"/>
      <c r="P347" s="217"/>
      <c r="Q347" s="217"/>
      <c r="R347" s="217"/>
      <c r="S347" s="217"/>
      <c r="T347" s="217"/>
      <c r="U347" s="217"/>
      <c r="V347" s="217"/>
      <c r="AF347" s="207" t="s">
        <v>253</v>
      </c>
      <c r="AG347" s="207" t="str">
        <f t="shared" si="34"/>
        <v>ManJunior107</v>
      </c>
      <c r="AH347" s="217">
        <f t="shared" si="35"/>
        <v>107</v>
      </c>
      <c r="AI347" s="217">
        <v>37</v>
      </c>
    </row>
    <row r="348" spans="1:35" x14ac:dyDescent="0.25">
      <c r="A348" s="217"/>
      <c r="B348" s="217"/>
      <c r="D348" s="219"/>
      <c r="E348" s="217" t="s">
        <v>233</v>
      </c>
      <c r="F348" s="217"/>
      <c r="O348" s="217"/>
      <c r="P348" s="217"/>
      <c r="Q348" s="217"/>
      <c r="R348" s="217"/>
      <c r="S348" s="217"/>
      <c r="T348" s="217"/>
      <c r="U348" s="217"/>
      <c r="V348" s="217"/>
      <c r="AF348" s="207" t="s">
        <v>253</v>
      </c>
      <c r="AG348" s="207" t="str">
        <f t="shared" si="34"/>
        <v>ManJunior108</v>
      </c>
      <c r="AH348" s="217">
        <f t="shared" si="35"/>
        <v>108</v>
      </c>
      <c r="AI348" s="217">
        <v>37</v>
      </c>
    </row>
    <row r="349" spans="1:35" x14ac:dyDescent="0.25">
      <c r="A349" s="217"/>
      <c r="B349" s="217"/>
      <c r="D349" s="219"/>
      <c r="E349" s="217" t="s">
        <v>234</v>
      </c>
      <c r="F349" s="217"/>
      <c r="O349" s="217"/>
      <c r="P349" s="217"/>
      <c r="Q349" s="217"/>
      <c r="R349" s="217"/>
      <c r="S349" s="217"/>
      <c r="T349" s="217"/>
      <c r="U349" s="217"/>
      <c r="V349" s="217"/>
      <c r="AF349" s="207" t="s">
        <v>253</v>
      </c>
      <c r="AG349" s="207" t="str">
        <f t="shared" si="34"/>
        <v>ManJunior109</v>
      </c>
      <c r="AH349" s="217">
        <f t="shared" si="35"/>
        <v>109</v>
      </c>
      <c r="AI349" s="217">
        <v>37</v>
      </c>
    </row>
    <row r="350" spans="1:35" x14ac:dyDescent="0.25">
      <c r="A350" s="217"/>
      <c r="B350" s="217"/>
      <c r="D350" s="217"/>
      <c r="E350" s="217" t="s">
        <v>235</v>
      </c>
      <c r="F350" s="217"/>
      <c r="O350" s="217"/>
      <c r="P350" s="217"/>
      <c r="Q350" s="217"/>
      <c r="R350" s="217"/>
      <c r="T350" s="217"/>
      <c r="U350" s="217"/>
      <c r="V350" s="217"/>
      <c r="AF350" s="207" t="s">
        <v>253</v>
      </c>
      <c r="AG350" s="207" t="str">
        <f t="shared" si="34"/>
        <v>ManJunior110</v>
      </c>
      <c r="AH350" s="217">
        <f t="shared" si="35"/>
        <v>110</v>
      </c>
      <c r="AI350" s="217">
        <v>37</v>
      </c>
    </row>
    <row r="351" spans="1:35" x14ac:dyDescent="0.25">
      <c r="A351" s="217"/>
      <c r="B351" s="217"/>
      <c r="D351" s="217"/>
      <c r="E351" s="217" t="s">
        <v>236</v>
      </c>
      <c r="F351" s="217"/>
      <c r="O351" s="217"/>
      <c r="P351" s="217"/>
      <c r="Q351" s="217"/>
      <c r="R351" s="217"/>
      <c r="T351" s="217"/>
      <c r="U351" s="217"/>
      <c r="V351" s="217"/>
      <c r="AF351" s="207" t="s">
        <v>253</v>
      </c>
      <c r="AG351" s="207" t="str">
        <f t="shared" si="34"/>
        <v>ManJunior111</v>
      </c>
      <c r="AH351" s="217">
        <f t="shared" si="35"/>
        <v>111</v>
      </c>
      <c r="AI351" s="217">
        <v>37</v>
      </c>
    </row>
    <row r="352" spans="1:35" x14ac:dyDescent="0.25">
      <c r="A352" s="217"/>
      <c r="B352" s="217"/>
      <c r="D352" s="217"/>
      <c r="E352" s="217" t="s">
        <v>237</v>
      </c>
      <c r="G352" s="217"/>
      <c r="H352" s="217"/>
      <c r="L352" s="217"/>
      <c r="M352" s="217"/>
      <c r="N352" s="217"/>
      <c r="O352" s="217"/>
      <c r="P352" s="217"/>
      <c r="Q352" s="217"/>
      <c r="R352" s="217"/>
      <c r="T352" s="217"/>
      <c r="U352" s="217"/>
      <c r="V352" s="217"/>
      <c r="AF352" s="207" t="s">
        <v>253</v>
      </c>
      <c r="AG352" s="207" t="str">
        <f t="shared" si="34"/>
        <v>ManJunior112</v>
      </c>
      <c r="AH352" s="217">
        <f t="shared" si="35"/>
        <v>112</v>
      </c>
      <c r="AI352" s="217">
        <v>37</v>
      </c>
    </row>
    <row r="353" spans="1:35" x14ac:dyDescent="0.25">
      <c r="A353" s="217"/>
      <c r="B353" s="217"/>
      <c r="D353" s="217"/>
      <c r="E353" s="217" t="s">
        <v>238</v>
      </c>
      <c r="G353" s="217"/>
      <c r="H353" s="217"/>
      <c r="L353" s="217"/>
      <c r="M353" s="217"/>
      <c r="N353" s="217"/>
      <c r="O353" s="217"/>
      <c r="P353" s="217"/>
      <c r="Q353" s="217"/>
      <c r="R353" s="217"/>
      <c r="T353" s="217"/>
      <c r="U353" s="217"/>
      <c r="V353" s="217"/>
      <c r="AF353" s="207" t="s">
        <v>253</v>
      </c>
      <c r="AG353" s="207" t="str">
        <f t="shared" si="34"/>
        <v>ManJunior113</v>
      </c>
      <c r="AH353" s="217">
        <f t="shared" si="35"/>
        <v>113</v>
      </c>
      <c r="AI353" s="217">
        <v>37</v>
      </c>
    </row>
    <row r="354" spans="1:35" x14ac:dyDescent="0.25">
      <c r="A354" s="217"/>
      <c r="B354" s="217"/>
      <c r="D354" s="217"/>
      <c r="E354" s="217" t="s">
        <v>239</v>
      </c>
      <c r="G354" s="217"/>
      <c r="H354" s="217"/>
      <c r="L354" s="217"/>
      <c r="M354" s="217"/>
      <c r="N354" s="217"/>
      <c r="O354" s="217"/>
      <c r="P354" s="217"/>
      <c r="Q354" s="217"/>
      <c r="R354" s="217"/>
      <c r="T354" s="217"/>
      <c r="U354" s="217"/>
      <c r="V354" s="217"/>
      <c r="AF354" s="207" t="s">
        <v>253</v>
      </c>
      <c r="AG354" s="207" t="str">
        <f t="shared" si="34"/>
        <v>ManJunior114</v>
      </c>
      <c r="AH354" s="217">
        <f t="shared" si="35"/>
        <v>114</v>
      </c>
      <c r="AI354" s="217">
        <v>37</v>
      </c>
    </row>
    <row r="355" spans="1:35" x14ac:dyDescent="0.25">
      <c r="A355" s="217"/>
      <c r="B355" s="217"/>
      <c r="D355" s="217"/>
      <c r="E355" s="217" t="s">
        <v>241</v>
      </c>
      <c r="G355" s="217"/>
      <c r="H355" s="217"/>
      <c r="I355" s="217"/>
      <c r="L355" s="217"/>
      <c r="M355" s="217"/>
      <c r="N355" s="217"/>
      <c r="O355" s="217"/>
      <c r="P355" s="217"/>
      <c r="Q355" s="217"/>
      <c r="R355" s="217"/>
      <c r="T355" s="217"/>
      <c r="U355" s="217"/>
      <c r="AF355" s="207" t="s">
        <v>253</v>
      </c>
      <c r="AG355" s="207" t="str">
        <f t="shared" si="34"/>
        <v>ManJunior115</v>
      </c>
      <c r="AH355" s="217">
        <f t="shared" si="35"/>
        <v>115</v>
      </c>
      <c r="AI355" s="217">
        <v>37</v>
      </c>
    </row>
    <row r="356" spans="1:35" x14ac:dyDescent="0.25">
      <c r="A356" s="217"/>
      <c r="B356" s="217"/>
      <c r="D356" s="217"/>
      <c r="E356" s="217" t="s">
        <v>240</v>
      </c>
      <c r="H356" s="217"/>
      <c r="I356" s="217"/>
      <c r="L356" s="217"/>
      <c r="M356" s="217"/>
      <c r="N356" s="217"/>
      <c r="O356" s="217"/>
      <c r="P356" s="217"/>
      <c r="Q356" s="217"/>
      <c r="R356" s="217"/>
      <c r="T356" s="217"/>
      <c r="U356" s="217"/>
      <c r="AF356" s="207" t="s">
        <v>253</v>
      </c>
      <c r="AG356" s="207" t="str">
        <f t="shared" si="34"/>
        <v>ManJunior116</v>
      </c>
      <c r="AH356" s="217">
        <f t="shared" si="35"/>
        <v>116</v>
      </c>
      <c r="AI356" s="217">
        <v>37</v>
      </c>
    </row>
    <row r="357" spans="1:35" x14ac:dyDescent="0.25">
      <c r="A357" s="217"/>
      <c r="B357" s="217"/>
      <c r="D357" s="217"/>
      <c r="E357" s="217" t="s">
        <v>242</v>
      </c>
      <c r="H357" s="217"/>
      <c r="I357" s="217"/>
      <c r="L357" s="217"/>
      <c r="M357" s="217"/>
      <c r="N357" s="217"/>
      <c r="O357" s="217"/>
      <c r="P357" s="217"/>
      <c r="Q357" s="217"/>
      <c r="R357" s="217"/>
      <c r="T357" s="217"/>
      <c r="U357" s="217"/>
      <c r="AF357" s="207" t="s">
        <v>253</v>
      </c>
      <c r="AG357" s="207" t="str">
        <f t="shared" si="34"/>
        <v>ManJunior117</v>
      </c>
      <c r="AH357" s="217">
        <f t="shared" si="35"/>
        <v>117</v>
      </c>
      <c r="AI357" s="217">
        <v>37</v>
      </c>
    </row>
    <row r="358" spans="1:35" x14ac:dyDescent="0.25">
      <c r="A358" s="217"/>
      <c r="B358" s="217"/>
      <c r="D358" s="217"/>
      <c r="E358" s="217" t="s">
        <v>243</v>
      </c>
      <c r="H358" s="217"/>
      <c r="I358" s="217"/>
      <c r="L358" s="217"/>
      <c r="M358" s="217"/>
      <c r="N358" s="217"/>
      <c r="O358" s="217"/>
      <c r="P358" s="217"/>
      <c r="Q358" s="217"/>
      <c r="R358" s="217"/>
      <c r="T358" s="217"/>
      <c r="U358" s="217"/>
      <c r="AF358" s="207" t="s">
        <v>253</v>
      </c>
      <c r="AG358" s="207" t="str">
        <f t="shared" si="34"/>
        <v>ManJunior118</v>
      </c>
      <c r="AH358" s="217">
        <f t="shared" si="35"/>
        <v>118</v>
      </c>
      <c r="AI358" s="217">
        <v>37</v>
      </c>
    </row>
    <row r="359" spans="1:35" x14ac:dyDescent="0.25">
      <c r="A359" s="217"/>
      <c r="B359" s="217"/>
      <c r="D359" s="217"/>
      <c r="E359" s="217" t="s">
        <v>244</v>
      </c>
      <c r="H359" s="217"/>
      <c r="I359" s="217"/>
      <c r="L359" s="217"/>
      <c r="M359" s="217"/>
      <c r="N359" s="217"/>
      <c r="O359" s="217"/>
      <c r="P359" s="217"/>
      <c r="Q359" s="217"/>
      <c r="R359" s="217"/>
      <c r="T359" s="217"/>
      <c r="U359" s="217"/>
      <c r="AF359" s="207" t="s">
        <v>253</v>
      </c>
      <c r="AG359" s="207" t="str">
        <f t="shared" si="34"/>
        <v>ManJunior119</v>
      </c>
      <c r="AH359" s="217">
        <f t="shared" si="35"/>
        <v>119</v>
      </c>
      <c r="AI359" s="217">
        <v>37</v>
      </c>
    </row>
    <row r="360" spans="1:35" x14ac:dyDescent="0.25">
      <c r="A360" s="217"/>
      <c r="B360" s="217"/>
      <c r="D360" s="217"/>
      <c r="E360" s="217" t="s">
        <v>245</v>
      </c>
      <c r="H360" s="217"/>
      <c r="I360" s="217"/>
      <c r="L360" s="217"/>
      <c r="M360" s="217"/>
      <c r="N360" s="217"/>
      <c r="O360" s="217"/>
      <c r="P360" s="217"/>
      <c r="Q360" s="217"/>
      <c r="R360" s="217"/>
      <c r="T360" s="217"/>
      <c r="U360" s="217"/>
      <c r="AF360" s="207" t="s">
        <v>253</v>
      </c>
      <c r="AG360" s="207" t="str">
        <f t="shared" si="34"/>
        <v>ManJunior120</v>
      </c>
      <c r="AH360" s="217">
        <f t="shared" si="35"/>
        <v>120</v>
      </c>
      <c r="AI360" s="217">
        <v>37</v>
      </c>
    </row>
    <row r="361" spans="1:35" x14ac:dyDescent="0.25">
      <c r="A361" s="217"/>
      <c r="B361" s="217"/>
      <c r="D361" s="217"/>
      <c r="E361" s="217" t="s">
        <v>246</v>
      </c>
      <c r="H361" s="217"/>
      <c r="I361" s="217"/>
      <c r="L361" s="217"/>
      <c r="M361" s="217"/>
      <c r="N361" s="217"/>
      <c r="O361" s="217"/>
      <c r="P361" s="217"/>
      <c r="Q361" s="217"/>
      <c r="R361" s="217"/>
      <c r="T361" s="217"/>
      <c r="U361" s="217"/>
      <c r="AF361" s="207" t="s">
        <v>253</v>
      </c>
      <c r="AG361" s="207" t="str">
        <f t="shared" si="34"/>
        <v>ManJunior121</v>
      </c>
      <c r="AH361" s="217">
        <f t="shared" si="35"/>
        <v>121</v>
      </c>
      <c r="AI361" s="217">
        <v>37</v>
      </c>
    </row>
    <row r="362" spans="1:35" x14ac:dyDescent="0.25">
      <c r="A362" s="217"/>
      <c r="B362" s="217"/>
      <c r="D362" s="217"/>
      <c r="E362" s="217" t="s">
        <v>247</v>
      </c>
      <c r="H362" s="217"/>
      <c r="I362" s="217"/>
      <c r="L362" s="217"/>
      <c r="M362" s="217"/>
      <c r="N362" s="217"/>
      <c r="O362" s="217"/>
      <c r="P362" s="217"/>
      <c r="Q362" s="217"/>
      <c r="R362" s="217"/>
      <c r="T362" s="217"/>
      <c r="U362" s="217"/>
      <c r="AF362" s="207" t="s">
        <v>253</v>
      </c>
      <c r="AG362" s="207" t="str">
        <f t="shared" si="34"/>
        <v>ManJunior122</v>
      </c>
      <c r="AH362" s="217">
        <f t="shared" si="35"/>
        <v>122</v>
      </c>
      <c r="AI362" s="217">
        <v>37</v>
      </c>
    </row>
    <row r="363" spans="1:35" x14ac:dyDescent="0.25">
      <c r="A363" s="217"/>
      <c r="B363" s="217"/>
      <c r="D363" s="217"/>
      <c r="E363" s="217" t="s">
        <v>248</v>
      </c>
      <c r="H363" s="217"/>
      <c r="I363" s="217"/>
      <c r="L363" s="217"/>
      <c r="M363" s="217"/>
      <c r="N363" s="217"/>
      <c r="O363" s="217"/>
      <c r="P363" s="217"/>
      <c r="Q363" s="217"/>
      <c r="R363" s="217"/>
      <c r="T363" s="217"/>
      <c r="U363" s="217"/>
      <c r="AF363" s="207" t="s">
        <v>253</v>
      </c>
      <c r="AG363" s="207" t="str">
        <f t="shared" si="34"/>
        <v>ManJunior123</v>
      </c>
      <c r="AH363" s="217">
        <f t="shared" si="35"/>
        <v>123</v>
      </c>
      <c r="AI363" s="217">
        <v>37</v>
      </c>
    </row>
    <row r="364" spans="1:35" x14ac:dyDescent="0.25">
      <c r="A364" s="217"/>
      <c r="B364" s="217"/>
      <c r="H364" s="217"/>
      <c r="I364" s="217"/>
      <c r="L364" s="217"/>
      <c r="M364" s="217"/>
      <c r="N364" s="217"/>
      <c r="O364" s="217"/>
      <c r="P364" s="217"/>
      <c r="Q364" s="217"/>
      <c r="R364" s="217"/>
      <c r="T364" s="217"/>
      <c r="U364" s="217"/>
      <c r="AF364" s="207" t="s">
        <v>253</v>
      </c>
      <c r="AG364" s="207" t="str">
        <f t="shared" si="34"/>
        <v>ManJunior124</v>
      </c>
      <c r="AH364" s="217">
        <f t="shared" si="35"/>
        <v>124</v>
      </c>
      <c r="AI364" s="217">
        <v>37</v>
      </c>
    </row>
    <row r="365" spans="1:35" x14ac:dyDescent="0.25">
      <c r="A365" s="217"/>
      <c r="B365" s="217"/>
      <c r="H365" s="217"/>
      <c r="I365" s="217"/>
      <c r="O365" s="217"/>
      <c r="Q365" s="217"/>
      <c r="R365" s="217"/>
      <c r="S365" s="217"/>
      <c r="AF365" s="207" t="s">
        <v>253</v>
      </c>
      <c r="AG365" s="207" t="str">
        <f t="shared" si="34"/>
        <v>ManJunior125</v>
      </c>
      <c r="AH365" s="217">
        <f t="shared" si="35"/>
        <v>125</v>
      </c>
      <c r="AI365" s="217">
        <v>37</v>
      </c>
    </row>
    <row r="366" spans="1:35" x14ac:dyDescent="0.25">
      <c r="A366" s="217"/>
      <c r="B366" s="217"/>
      <c r="H366" s="217"/>
      <c r="I366" s="217"/>
      <c r="O366" s="217"/>
      <c r="Q366" s="217"/>
      <c r="R366" s="217"/>
      <c r="S366" s="217"/>
      <c r="AF366" s="207" t="s">
        <v>254</v>
      </c>
      <c r="AG366" s="207" t="str">
        <f t="shared" si="34"/>
        <v>VrouwJunior15</v>
      </c>
      <c r="AH366" s="217">
        <v>15</v>
      </c>
      <c r="AI366" s="217">
        <v>26</v>
      </c>
    </row>
    <row r="367" spans="1:35" x14ac:dyDescent="0.25">
      <c r="A367" s="217"/>
      <c r="B367" s="217"/>
      <c r="H367" s="217"/>
      <c r="I367" s="217"/>
      <c r="O367" s="217"/>
      <c r="Q367" s="217"/>
      <c r="R367" s="217"/>
      <c r="S367" s="217"/>
      <c r="AF367" s="207" t="s">
        <v>254</v>
      </c>
      <c r="AG367" s="207" t="str">
        <f t="shared" si="34"/>
        <v>VrouwJunior16</v>
      </c>
      <c r="AH367" s="217">
        <v>16</v>
      </c>
      <c r="AI367" s="217">
        <v>26</v>
      </c>
    </row>
    <row r="368" spans="1:35" x14ac:dyDescent="0.25">
      <c r="A368" s="217"/>
      <c r="B368" s="217"/>
      <c r="H368" s="217"/>
      <c r="I368" s="217"/>
      <c r="O368" s="217"/>
      <c r="Q368" s="217"/>
      <c r="R368" s="217"/>
      <c r="S368" s="217"/>
      <c r="AF368" s="207" t="s">
        <v>254</v>
      </c>
      <c r="AG368" s="207" t="str">
        <f t="shared" si="34"/>
        <v>VrouwJunior17</v>
      </c>
      <c r="AH368" s="217">
        <v>17</v>
      </c>
      <c r="AI368" s="217">
        <v>26</v>
      </c>
    </row>
    <row r="369" spans="1:35" x14ac:dyDescent="0.25">
      <c r="A369" s="217"/>
      <c r="B369" s="217"/>
      <c r="H369" s="217"/>
      <c r="I369" s="217"/>
      <c r="O369" s="217"/>
      <c r="Q369" s="217"/>
      <c r="R369" s="217"/>
      <c r="S369" s="217"/>
      <c r="AF369" s="207" t="s">
        <v>254</v>
      </c>
      <c r="AG369" s="207" t="str">
        <f t="shared" si="34"/>
        <v>VrouwJunior18</v>
      </c>
      <c r="AH369" s="217">
        <v>18</v>
      </c>
      <c r="AI369" s="217">
        <v>26</v>
      </c>
    </row>
    <row r="370" spans="1:35" x14ac:dyDescent="0.25">
      <c r="A370" s="217"/>
      <c r="B370" s="217"/>
      <c r="H370" s="217"/>
      <c r="I370" s="217"/>
      <c r="O370" s="217"/>
      <c r="Q370" s="217"/>
      <c r="R370" s="217"/>
      <c r="S370" s="217"/>
      <c r="AF370" s="207" t="s">
        <v>254</v>
      </c>
      <c r="AG370" s="207" t="str">
        <f t="shared" si="34"/>
        <v>VrouwJunior19</v>
      </c>
      <c r="AH370" s="217">
        <v>19</v>
      </c>
      <c r="AI370" s="217">
        <v>26</v>
      </c>
    </row>
    <row r="371" spans="1:35" x14ac:dyDescent="0.25">
      <c r="A371" s="217"/>
      <c r="B371" s="217"/>
      <c r="H371" s="217"/>
      <c r="I371" s="217"/>
      <c r="O371" s="217"/>
      <c r="Q371" s="217"/>
      <c r="R371" s="217"/>
      <c r="S371" s="217"/>
      <c r="AF371" s="207" t="s">
        <v>254</v>
      </c>
      <c r="AG371" s="207" t="str">
        <f t="shared" si="34"/>
        <v>VrouwJunior20</v>
      </c>
      <c r="AH371" s="217">
        <v>20</v>
      </c>
      <c r="AI371" s="217">
        <v>26</v>
      </c>
    </row>
    <row r="372" spans="1:35" x14ac:dyDescent="0.25">
      <c r="A372" s="217"/>
      <c r="B372" s="217"/>
      <c r="H372" s="217"/>
      <c r="I372" s="217"/>
      <c r="O372" s="217"/>
      <c r="Q372" s="217"/>
      <c r="R372" s="217"/>
      <c r="S372" s="217"/>
      <c r="AF372" s="207" t="s">
        <v>254</v>
      </c>
      <c r="AG372" s="207" t="str">
        <f t="shared" si="34"/>
        <v>VrouwJunior21</v>
      </c>
      <c r="AH372" s="217">
        <v>21</v>
      </c>
      <c r="AI372" s="217">
        <v>26</v>
      </c>
    </row>
    <row r="373" spans="1:35" x14ac:dyDescent="0.25">
      <c r="A373" s="217"/>
      <c r="B373" s="217"/>
      <c r="H373" s="217"/>
      <c r="I373" s="217"/>
      <c r="O373" s="217"/>
      <c r="Q373" s="217"/>
      <c r="R373" s="217"/>
      <c r="S373" s="217"/>
      <c r="AF373" s="207" t="s">
        <v>254</v>
      </c>
      <c r="AG373" s="207" t="str">
        <f t="shared" si="34"/>
        <v>VrouwJunior22</v>
      </c>
      <c r="AH373" s="217">
        <v>22</v>
      </c>
      <c r="AI373" s="217">
        <v>26</v>
      </c>
    </row>
    <row r="374" spans="1:35" x14ac:dyDescent="0.25">
      <c r="A374" s="217"/>
      <c r="B374" s="217"/>
      <c r="H374" s="217"/>
      <c r="I374" s="217"/>
      <c r="L374" s="217"/>
      <c r="O374" s="217"/>
      <c r="Q374" s="217"/>
      <c r="R374" s="217"/>
      <c r="S374" s="217"/>
      <c r="AF374" s="207" t="s">
        <v>254</v>
      </c>
      <c r="AG374" s="207" t="str">
        <f t="shared" si="34"/>
        <v>VrouwJunior23</v>
      </c>
      <c r="AH374" s="217">
        <v>23</v>
      </c>
      <c r="AI374" s="217">
        <v>26</v>
      </c>
    </row>
    <row r="375" spans="1:35" x14ac:dyDescent="0.25">
      <c r="A375" s="217"/>
      <c r="B375" s="217"/>
      <c r="H375" s="217"/>
      <c r="I375" s="217"/>
      <c r="L375" s="217"/>
      <c r="O375" s="217"/>
      <c r="Q375" s="217"/>
      <c r="R375" s="217"/>
      <c r="S375" s="217"/>
      <c r="AF375" s="207" t="s">
        <v>254</v>
      </c>
      <c r="AG375" s="207" t="str">
        <f t="shared" si="34"/>
        <v>VrouwJunior24</v>
      </c>
      <c r="AH375" s="217">
        <v>24</v>
      </c>
      <c r="AI375" s="217">
        <v>26</v>
      </c>
    </row>
    <row r="376" spans="1:35" x14ac:dyDescent="0.25">
      <c r="A376" s="217"/>
      <c r="B376" s="217"/>
      <c r="H376" s="217"/>
      <c r="I376" s="217"/>
      <c r="L376" s="217"/>
      <c r="O376" s="217"/>
      <c r="Q376" s="217"/>
      <c r="R376" s="217"/>
      <c r="S376" s="217"/>
      <c r="AF376" s="207" t="s">
        <v>254</v>
      </c>
      <c r="AG376" s="207" t="str">
        <f t="shared" si="34"/>
        <v>VrouwJunior25</v>
      </c>
      <c r="AH376" s="217">
        <v>25</v>
      </c>
      <c r="AI376" s="217">
        <v>26</v>
      </c>
    </row>
    <row r="377" spans="1:35" x14ac:dyDescent="0.25">
      <c r="A377" s="217"/>
      <c r="B377" s="217"/>
      <c r="H377" s="217"/>
      <c r="I377" s="217"/>
      <c r="L377" s="217"/>
      <c r="M377" s="217"/>
      <c r="N377" s="217"/>
      <c r="O377" s="217"/>
      <c r="Q377" s="217"/>
      <c r="R377" s="217"/>
      <c r="S377" s="217"/>
      <c r="AF377" s="207" t="s">
        <v>254</v>
      </c>
      <c r="AG377" s="207" t="str">
        <f t="shared" si="34"/>
        <v>VrouwJunior26</v>
      </c>
      <c r="AH377" s="217">
        <v>26</v>
      </c>
      <c r="AI377" s="217">
        <v>26</v>
      </c>
    </row>
    <row r="378" spans="1:35" x14ac:dyDescent="0.25">
      <c r="A378" s="217"/>
      <c r="B378" s="217"/>
      <c r="H378" s="217"/>
      <c r="I378" s="217"/>
      <c r="L378" s="217"/>
      <c r="M378" s="217"/>
      <c r="N378" s="217"/>
      <c r="O378" s="217"/>
      <c r="Q378" s="217"/>
      <c r="R378" s="217"/>
      <c r="S378" s="217"/>
      <c r="AF378" s="207" t="s">
        <v>254</v>
      </c>
      <c r="AG378" s="207" t="str">
        <f t="shared" si="34"/>
        <v>VrouwJunior27</v>
      </c>
      <c r="AH378" s="217">
        <v>27</v>
      </c>
      <c r="AI378" s="217">
        <v>26</v>
      </c>
    </row>
    <row r="379" spans="1:35" x14ac:dyDescent="0.25">
      <c r="A379" s="217"/>
      <c r="B379" s="217"/>
      <c r="H379" s="217"/>
      <c r="I379" s="217"/>
      <c r="L379" s="217"/>
      <c r="M379" s="217"/>
      <c r="N379" s="217"/>
      <c r="O379" s="217"/>
      <c r="Q379" s="217"/>
      <c r="R379" s="217"/>
      <c r="S379" s="217"/>
      <c r="AF379" s="207" t="s">
        <v>254</v>
      </c>
      <c r="AG379" s="207" t="str">
        <f t="shared" si="34"/>
        <v>VrouwJunior28</v>
      </c>
      <c r="AH379" s="217">
        <v>28</v>
      </c>
      <c r="AI379" s="217">
        <v>26</v>
      </c>
    </row>
    <row r="380" spans="1:35" x14ac:dyDescent="0.25">
      <c r="A380" s="217"/>
      <c r="B380" s="217"/>
      <c r="H380" s="217"/>
      <c r="I380" s="217"/>
      <c r="L380" s="217"/>
      <c r="M380" s="217"/>
      <c r="N380" s="217"/>
      <c r="O380" s="217"/>
      <c r="Q380" s="217"/>
      <c r="R380" s="217"/>
      <c r="S380" s="217"/>
      <c r="AF380" s="207" t="s">
        <v>254</v>
      </c>
      <c r="AG380" s="207" t="str">
        <f t="shared" si="34"/>
        <v>VrouwJunior29</v>
      </c>
      <c r="AH380" s="217">
        <v>29</v>
      </c>
      <c r="AI380" s="217">
        <v>26</v>
      </c>
    </row>
    <row r="381" spans="1:35" x14ac:dyDescent="0.25">
      <c r="A381" s="217"/>
      <c r="B381" s="217"/>
      <c r="H381" s="217"/>
      <c r="I381" s="217"/>
      <c r="L381" s="217"/>
      <c r="M381" s="217"/>
      <c r="N381" s="217"/>
      <c r="O381" s="217"/>
      <c r="Q381" s="217"/>
      <c r="R381" s="217"/>
      <c r="S381" s="217"/>
      <c r="AF381" s="207" t="s">
        <v>254</v>
      </c>
      <c r="AG381" s="207" t="str">
        <f t="shared" si="34"/>
        <v>VrouwJunior30</v>
      </c>
      <c r="AH381" s="217">
        <v>30</v>
      </c>
      <c r="AI381" s="217">
        <v>26</v>
      </c>
    </row>
    <row r="382" spans="1:35" x14ac:dyDescent="0.25">
      <c r="A382" s="217"/>
      <c r="B382" s="217"/>
      <c r="H382" s="217"/>
      <c r="I382" s="217"/>
      <c r="L382" s="217"/>
      <c r="M382" s="217"/>
      <c r="N382" s="217"/>
      <c r="O382" s="217"/>
      <c r="Q382" s="217"/>
      <c r="R382" s="217"/>
      <c r="S382" s="217"/>
      <c r="AF382" s="207" t="s">
        <v>254</v>
      </c>
      <c r="AG382" s="207" t="str">
        <f t="shared" si="34"/>
        <v>VrouwJunior31</v>
      </c>
      <c r="AH382" s="217">
        <v>31</v>
      </c>
      <c r="AI382" s="217">
        <v>26</v>
      </c>
    </row>
    <row r="383" spans="1:35" x14ac:dyDescent="0.25">
      <c r="A383" s="217"/>
      <c r="B383" s="217"/>
      <c r="H383" s="217"/>
      <c r="I383" s="217"/>
      <c r="L383" s="217"/>
      <c r="M383" s="217"/>
      <c r="N383" s="217"/>
      <c r="O383" s="217"/>
      <c r="Q383" s="217"/>
      <c r="R383" s="217"/>
      <c r="S383" s="217"/>
      <c r="AF383" s="207" t="s">
        <v>254</v>
      </c>
      <c r="AG383" s="207" t="str">
        <f t="shared" si="34"/>
        <v>VrouwJunior32</v>
      </c>
      <c r="AH383" s="217">
        <v>32</v>
      </c>
      <c r="AI383" s="217">
        <v>26</v>
      </c>
    </row>
    <row r="384" spans="1:35" x14ac:dyDescent="0.25">
      <c r="A384" s="217"/>
      <c r="B384" s="217"/>
      <c r="H384" s="217"/>
      <c r="I384" s="217"/>
      <c r="L384" s="217"/>
      <c r="M384" s="217"/>
      <c r="N384" s="217"/>
      <c r="O384" s="217"/>
      <c r="Q384" s="217"/>
      <c r="R384" s="217"/>
      <c r="S384" s="217"/>
      <c r="AF384" s="207" t="s">
        <v>254</v>
      </c>
      <c r="AG384" s="207" t="str">
        <f t="shared" si="34"/>
        <v>VrouwJunior33</v>
      </c>
      <c r="AH384" s="217">
        <v>33</v>
      </c>
      <c r="AI384" s="217">
        <v>26</v>
      </c>
    </row>
    <row r="385" spans="1:35" x14ac:dyDescent="0.25">
      <c r="A385" s="217"/>
      <c r="B385" s="217"/>
      <c r="H385" s="217"/>
      <c r="I385" s="217"/>
      <c r="L385" s="217"/>
      <c r="M385" s="217"/>
      <c r="N385" s="217"/>
      <c r="O385" s="217"/>
      <c r="Q385" s="217"/>
      <c r="R385" s="217"/>
      <c r="S385" s="217"/>
      <c r="AF385" s="207" t="s">
        <v>254</v>
      </c>
      <c r="AG385" s="207" t="str">
        <f t="shared" si="34"/>
        <v>VrouwJunior34</v>
      </c>
      <c r="AH385" s="217">
        <v>34</v>
      </c>
      <c r="AI385" s="217">
        <v>26</v>
      </c>
    </row>
    <row r="386" spans="1:35" x14ac:dyDescent="0.25">
      <c r="A386" s="217"/>
      <c r="B386" s="217"/>
      <c r="H386" s="217"/>
      <c r="I386" s="217"/>
      <c r="L386" s="217"/>
      <c r="M386" s="217"/>
      <c r="N386" s="217"/>
      <c r="O386" s="217"/>
      <c r="Q386" s="217"/>
      <c r="R386" s="217"/>
      <c r="S386" s="217"/>
      <c r="AF386" s="207" t="s">
        <v>254</v>
      </c>
      <c r="AG386" s="207" t="str">
        <f t="shared" si="34"/>
        <v>VrouwJunior35</v>
      </c>
      <c r="AH386" s="217">
        <v>35</v>
      </c>
      <c r="AI386" s="217">
        <v>26</v>
      </c>
    </row>
    <row r="387" spans="1:35" x14ac:dyDescent="0.25">
      <c r="A387" s="217"/>
      <c r="B387" s="217"/>
      <c r="H387" s="217"/>
      <c r="I387" s="217"/>
      <c r="L387" s="217"/>
      <c r="M387" s="217"/>
      <c r="N387" s="217"/>
      <c r="O387" s="217"/>
      <c r="Q387" s="217"/>
      <c r="R387" s="217"/>
      <c r="S387" s="217"/>
      <c r="AF387" s="207" t="s">
        <v>254</v>
      </c>
      <c r="AG387" s="207" t="str">
        <f t="shared" ref="AG387:AG450" si="36">CONCATENATE($AF387,$AH387)</f>
        <v>VrouwJunior36</v>
      </c>
      <c r="AH387" s="217">
        <v>36</v>
      </c>
      <c r="AI387" s="217">
        <v>26</v>
      </c>
    </row>
    <row r="388" spans="1:35" x14ac:dyDescent="0.25">
      <c r="A388" s="217"/>
      <c r="B388" s="217"/>
      <c r="H388" s="217"/>
      <c r="I388" s="217"/>
      <c r="L388" s="217"/>
      <c r="M388" s="217"/>
      <c r="N388" s="217"/>
      <c r="O388" s="217"/>
      <c r="Q388" s="217"/>
      <c r="R388" s="217"/>
      <c r="S388" s="217"/>
      <c r="AF388" s="207" t="s">
        <v>254</v>
      </c>
      <c r="AG388" s="207" t="str">
        <f t="shared" si="36"/>
        <v>VrouwJunior37</v>
      </c>
      <c r="AH388" s="217">
        <v>37</v>
      </c>
      <c r="AI388" s="217">
        <v>26</v>
      </c>
    </row>
    <row r="389" spans="1:35" x14ac:dyDescent="0.25">
      <c r="A389" s="217"/>
      <c r="B389" s="217"/>
      <c r="H389" s="217"/>
      <c r="I389" s="217"/>
      <c r="L389" s="217"/>
      <c r="M389" s="217"/>
      <c r="N389" s="217"/>
      <c r="O389" s="217"/>
      <c r="Q389" s="217"/>
      <c r="R389" s="217"/>
      <c r="S389" s="217"/>
      <c r="AF389" s="207" t="s">
        <v>254</v>
      </c>
      <c r="AG389" s="207" t="str">
        <f t="shared" si="36"/>
        <v>VrouwJunior38</v>
      </c>
      <c r="AH389" s="217">
        <v>38</v>
      </c>
      <c r="AI389" s="217">
        <v>26</v>
      </c>
    </row>
    <row r="390" spans="1:35" x14ac:dyDescent="0.25">
      <c r="A390" s="217"/>
      <c r="B390" s="217"/>
      <c r="H390" s="217"/>
      <c r="I390" s="217"/>
      <c r="L390" s="217"/>
      <c r="M390" s="217"/>
      <c r="N390" s="217"/>
      <c r="O390" s="217"/>
      <c r="Q390" s="217"/>
      <c r="R390" s="217"/>
      <c r="S390" s="217"/>
      <c r="AF390" s="207" t="s">
        <v>254</v>
      </c>
      <c r="AG390" s="207" t="str">
        <f t="shared" si="36"/>
        <v>VrouwJunior39</v>
      </c>
      <c r="AH390" s="217">
        <v>39</v>
      </c>
      <c r="AI390" s="217">
        <v>26</v>
      </c>
    </row>
    <row r="391" spans="1:35" x14ac:dyDescent="0.25">
      <c r="A391" s="217"/>
      <c r="B391" s="217"/>
      <c r="H391" s="217"/>
      <c r="I391" s="217"/>
      <c r="L391" s="217"/>
      <c r="M391" s="217"/>
      <c r="N391" s="217"/>
      <c r="O391" s="217"/>
      <c r="Q391" s="217"/>
      <c r="R391" s="217"/>
      <c r="S391" s="217"/>
      <c r="AF391" s="207" t="s">
        <v>254</v>
      </c>
      <c r="AG391" s="207" t="str">
        <f t="shared" si="36"/>
        <v>VrouwJunior40</v>
      </c>
      <c r="AH391" s="217">
        <v>40</v>
      </c>
      <c r="AI391" s="217">
        <v>26</v>
      </c>
    </row>
    <row r="392" spans="1:35" x14ac:dyDescent="0.25">
      <c r="A392" s="217"/>
      <c r="B392" s="217"/>
      <c r="H392" s="217"/>
      <c r="I392" s="217"/>
      <c r="L392" s="217"/>
      <c r="M392" s="217"/>
      <c r="N392" s="217"/>
      <c r="O392" s="217"/>
      <c r="Q392" s="217"/>
      <c r="R392" s="217"/>
      <c r="S392" s="217"/>
      <c r="AF392" s="207" t="s">
        <v>254</v>
      </c>
      <c r="AG392" s="207" t="str">
        <f t="shared" si="36"/>
        <v>VrouwJunior41</v>
      </c>
      <c r="AH392" s="217">
        <v>41</v>
      </c>
      <c r="AI392" s="217">
        <v>26</v>
      </c>
    </row>
    <row r="393" spans="1:35" x14ac:dyDescent="0.25">
      <c r="A393" s="217"/>
      <c r="B393" s="217"/>
      <c r="H393" s="217"/>
      <c r="I393" s="217"/>
      <c r="L393" s="217"/>
      <c r="M393" s="217"/>
      <c r="N393" s="217"/>
      <c r="O393" s="217"/>
      <c r="Q393" s="217"/>
      <c r="R393" s="217"/>
      <c r="S393" s="217"/>
      <c r="AF393" s="207" t="s">
        <v>254</v>
      </c>
      <c r="AG393" s="207" t="str">
        <f t="shared" si="36"/>
        <v>VrouwJunior42</v>
      </c>
      <c r="AH393" s="217">
        <v>42</v>
      </c>
      <c r="AI393" s="217">
        <v>26</v>
      </c>
    </row>
    <row r="394" spans="1:35" x14ac:dyDescent="0.25">
      <c r="A394" s="217"/>
      <c r="B394" s="217"/>
      <c r="H394" s="217"/>
      <c r="I394" s="217"/>
      <c r="L394" s="217"/>
      <c r="M394" s="217"/>
      <c r="N394" s="217"/>
      <c r="O394" s="217"/>
      <c r="Q394" s="217"/>
      <c r="R394" s="217"/>
      <c r="S394" s="217"/>
      <c r="AF394" s="207" t="s">
        <v>254</v>
      </c>
      <c r="AG394" s="207" t="str">
        <f t="shared" si="36"/>
        <v>VrouwJunior43</v>
      </c>
      <c r="AH394" s="217">
        <v>43</v>
      </c>
      <c r="AI394" s="217">
        <v>26</v>
      </c>
    </row>
    <row r="395" spans="1:35" x14ac:dyDescent="0.25">
      <c r="A395" s="217"/>
      <c r="B395" s="217"/>
      <c r="H395" s="217"/>
      <c r="I395" s="217"/>
      <c r="L395" s="217"/>
      <c r="M395" s="217"/>
      <c r="N395" s="217"/>
      <c r="O395" s="217"/>
      <c r="Q395" s="217"/>
      <c r="R395" s="217"/>
      <c r="S395" s="217"/>
      <c r="AF395" s="207" t="s">
        <v>254</v>
      </c>
      <c r="AG395" s="207" t="str">
        <f t="shared" si="36"/>
        <v>VrouwJunior44</v>
      </c>
      <c r="AH395" s="217">
        <v>44</v>
      </c>
      <c r="AI395" s="217">
        <v>26</v>
      </c>
    </row>
    <row r="396" spans="1:35" x14ac:dyDescent="0.25">
      <c r="A396" s="217"/>
      <c r="B396" s="217"/>
      <c r="H396" s="217"/>
      <c r="I396" s="217"/>
      <c r="L396" s="217"/>
      <c r="M396" s="217"/>
      <c r="N396" s="217"/>
      <c r="O396" s="217"/>
      <c r="Q396" s="217"/>
      <c r="R396" s="217"/>
      <c r="S396" s="217"/>
      <c r="AF396" s="207" t="s">
        <v>254</v>
      </c>
      <c r="AG396" s="207" t="str">
        <f t="shared" si="36"/>
        <v>VrouwJunior45</v>
      </c>
      <c r="AH396" s="217">
        <v>45</v>
      </c>
      <c r="AI396" s="217">
        <v>27</v>
      </c>
    </row>
    <row r="397" spans="1:35" x14ac:dyDescent="0.25">
      <c r="A397" s="217"/>
      <c r="B397" s="217"/>
      <c r="H397" s="217"/>
      <c r="I397" s="217"/>
      <c r="L397" s="217"/>
      <c r="M397" s="217"/>
      <c r="N397" s="217"/>
      <c r="O397" s="217"/>
      <c r="Q397" s="217"/>
      <c r="R397" s="217"/>
      <c r="S397" s="217"/>
      <c r="AF397" s="207" t="s">
        <v>254</v>
      </c>
      <c r="AG397" s="207" t="str">
        <f t="shared" si="36"/>
        <v>VrouwJunior46</v>
      </c>
      <c r="AH397" s="217">
        <v>46</v>
      </c>
      <c r="AI397" s="217">
        <v>27</v>
      </c>
    </row>
    <row r="398" spans="1:35" x14ac:dyDescent="0.25">
      <c r="A398" s="217"/>
      <c r="B398" s="217"/>
      <c r="H398" s="217"/>
      <c r="I398" s="217"/>
      <c r="L398" s="217"/>
      <c r="M398" s="217"/>
      <c r="N398" s="217"/>
      <c r="O398" s="217"/>
      <c r="Q398" s="217"/>
      <c r="R398" s="217"/>
      <c r="S398" s="217"/>
      <c r="AF398" s="207" t="s">
        <v>254</v>
      </c>
      <c r="AG398" s="207" t="str">
        <f t="shared" si="36"/>
        <v>VrouwJunior47</v>
      </c>
      <c r="AH398" s="217">
        <v>47</v>
      </c>
      <c r="AI398" s="217">
        <v>27</v>
      </c>
    </row>
    <row r="399" spans="1:35" x14ac:dyDescent="0.25">
      <c r="A399" s="217"/>
      <c r="B399" s="217"/>
      <c r="H399" s="217"/>
      <c r="I399" s="217"/>
      <c r="L399" s="217"/>
      <c r="M399" s="217"/>
      <c r="N399" s="217"/>
      <c r="O399" s="217"/>
      <c r="Q399" s="217"/>
      <c r="R399" s="217"/>
      <c r="S399" s="217"/>
      <c r="AF399" s="207" t="s">
        <v>254</v>
      </c>
      <c r="AG399" s="207" t="str">
        <f t="shared" si="36"/>
        <v>VrouwJunior48</v>
      </c>
      <c r="AH399" s="217">
        <v>48</v>
      </c>
      <c r="AI399" s="217">
        <v>27</v>
      </c>
    </row>
    <row r="400" spans="1:35" x14ac:dyDescent="0.25">
      <c r="A400" s="217"/>
      <c r="B400" s="217"/>
      <c r="H400" s="217"/>
      <c r="I400" s="217"/>
      <c r="J400" s="217"/>
      <c r="K400" s="217"/>
      <c r="L400" s="217"/>
      <c r="M400" s="217"/>
      <c r="N400" s="217"/>
      <c r="O400" s="217"/>
      <c r="Q400" s="217"/>
      <c r="R400" s="217"/>
      <c r="S400" s="217"/>
      <c r="AF400" s="207" t="s">
        <v>254</v>
      </c>
      <c r="AG400" s="207" t="str">
        <f t="shared" si="36"/>
        <v>VrouwJunior49</v>
      </c>
      <c r="AH400" s="217">
        <v>49</v>
      </c>
      <c r="AI400" s="217">
        <v>27</v>
      </c>
    </row>
    <row r="401" spans="1:35" x14ac:dyDescent="0.25">
      <c r="A401" s="217"/>
      <c r="B401" s="217"/>
      <c r="H401" s="217"/>
      <c r="I401" s="217"/>
      <c r="J401" s="217"/>
      <c r="K401" s="217"/>
      <c r="L401" s="217"/>
      <c r="M401" s="217"/>
      <c r="N401" s="217"/>
      <c r="O401" s="217"/>
      <c r="Q401" s="217"/>
      <c r="R401" s="217"/>
      <c r="S401" s="217"/>
      <c r="AF401" s="207" t="s">
        <v>254</v>
      </c>
      <c r="AG401" s="207" t="str">
        <f t="shared" si="36"/>
        <v>VrouwJunior50</v>
      </c>
      <c r="AH401" s="217">
        <v>50</v>
      </c>
      <c r="AI401" s="217">
        <v>28</v>
      </c>
    </row>
    <row r="402" spans="1:35" x14ac:dyDescent="0.25">
      <c r="A402" s="217"/>
      <c r="B402" s="217"/>
      <c r="H402" s="217"/>
      <c r="I402" s="217"/>
      <c r="J402" s="217"/>
      <c r="K402" s="217"/>
      <c r="L402" s="217"/>
      <c r="M402" s="217"/>
      <c r="N402" s="217"/>
      <c r="O402" s="217"/>
      <c r="Q402" s="217"/>
      <c r="R402" s="217"/>
      <c r="S402" s="217"/>
      <c r="AF402" s="207" t="s">
        <v>254</v>
      </c>
      <c r="AG402" s="207" t="str">
        <f t="shared" si="36"/>
        <v>VrouwJunior51</v>
      </c>
      <c r="AH402" s="217">
        <v>51</v>
      </c>
      <c r="AI402" s="217">
        <v>28</v>
      </c>
    </row>
    <row r="403" spans="1:35" x14ac:dyDescent="0.25">
      <c r="A403" s="217"/>
      <c r="B403" s="217"/>
      <c r="H403" s="217"/>
      <c r="I403" s="217"/>
      <c r="J403" s="217"/>
      <c r="K403" s="217"/>
      <c r="L403" s="217"/>
      <c r="M403" s="217"/>
      <c r="N403" s="217"/>
      <c r="O403" s="217"/>
      <c r="Q403" s="217"/>
      <c r="R403" s="217"/>
      <c r="S403" s="217"/>
      <c r="AF403" s="207" t="s">
        <v>254</v>
      </c>
      <c r="AG403" s="207" t="str">
        <f t="shared" si="36"/>
        <v>VrouwJunior52</v>
      </c>
      <c r="AH403" s="217">
        <v>52</v>
      </c>
      <c r="AI403" s="217">
        <v>28</v>
      </c>
    </row>
    <row r="404" spans="1:35" x14ac:dyDescent="0.25">
      <c r="A404" s="217"/>
      <c r="B404" s="217"/>
      <c r="H404" s="217"/>
      <c r="I404" s="217"/>
      <c r="J404" s="217"/>
      <c r="K404" s="217"/>
      <c r="L404" s="217"/>
      <c r="M404" s="217"/>
      <c r="N404" s="217"/>
      <c r="O404" s="217"/>
      <c r="Q404" s="217"/>
      <c r="R404" s="217"/>
      <c r="S404" s="217"/>
      <c r="AF404" s="207" t="s">
        <v>254</v>
      </c>
      <c r="AG404" s="207" t="str">
        <f t="shared" si="36"/>
        <v>VrouwJunior53</v>
      </c>
      <c r="AH404" s="217">
        <v>53</v>
      </c>
      <c r="AI404" s="217">
        <v>28</v>
      </c>
    </row>
    <row r="405" spans="1:35" x14ac:dyDescent="0.25">
      <c r="A405" s="217"/>
      <c r="B405" s="217"/>
      <c r="H405" s="217"/>
      <c r="I405" s="217"/>
      <c r="J405" s="217"/>
      <c r="K405" s="217"/>
      <c r="L405" s="217"/>
      <c r="M405" s="217"/>
      <c r="N405" s="217"/>
      <c r="O405" s="217"/>
      <c r="Q405" s="217"/>
      <c r="R405" s="217"/>
      <c r="S405" s="217"/>
      <c r="AF405" s="207" t="s">
        <v>254</v>
      </c>
      <c r="AG405" s="207" t="str">
        <f t="shared" si="36"/>
        <v>VrouwJunior54</v>
      </c>
      <c r="AH405" s="217">
        <v>54</v>
      </c>
      <c r="AI405" s="217">
        <v>28</v>
      </c>
    </row>
    <row r="406" spans="1:35" x14ac:dyDescent="0.25">
      <c r="A406" s="217"/>
      <c r="B406" s="217"/>
      <c r="H406" s="217"/>
      <c r="I406" s="217"/>
      <c r="J406" s="217"/>
      <c r="K406" s="217"/>
      <c r="L406" s="217"/>
      <c r="M406" s="217"/>
      <c r="N406" s="217"/>
      <c r="O406" s="217"/>
      <c r="Q406" s="217"/>
      <c r="R406" s="217"/>
      <c r="S406" s="217"/>
      <c r="AF406" s="207" t="s">
        <v>254</v>
      </c>
      <c r="AG406" s="207" t="str">
        <f t="shared" si="36"/>
        <v>VrouwJunior55</v>
      </c>
      <c r="AH406" s="217">
        <v>55</v>
      </c>
      <c r="AI406" s="217">
        <v>29</v>
      </c>
    </row>
    <row r="407" spans="1:35" x14ac:dyDescent="0.25">
      <c r="A407" s="217"/>
      <c r="B407" s="217"/>
      <c r="H407" s="217"/>
      <c r="I407" s="217"/>
      <c r="J407" s="217"/>
      <c r="K407" s="217"/>
      <c r="L407" s="217"/>
      <c r="M407" s="217"/>
      <c r="N407" s="217"/>
      <c r="O407" s="217"/>
      <c r="Q407" s="217"/>
      <c r="R407" s="217"/>
      <c r="S407" s="217"/>
      <c r="AF407" s="207" t="s">
        <v>254</v>
      </c>
      <c r="AG407" s="207" t="str">
        <f t="shared" si="36"/>
        <v>VrouwJunior56</v>
      </c>
      <c r="AH407" s="217">
        <v>56</v>
      </c>
      <c r="AI407" s="217">
        <v>29</v>
      </c>
    </row>
    <row r="408" spans="1:35" x14ac:dyDescent="0.25">
      <c r="A408" s="217"/>
      <c r="B408" s="217"/>
      <c r="H408" s="217"/>
      <c r="I408" s="217"/>
      <c r="J408" s="217"/>
      <c r="K408" s="217"/>
      <c r="L408" s="217"/>
      <c r="M408" s="217"/>
      <c r="N408" s="217"/>
      <c r="O408" s="217"/>
      <c r="Q408" s="217"/>
      <c r="R408" s="217"/>
      <c r="S408" s="217"/>
      <c r="AF408" s="207" t="s">
        <v>254</v>
      </c>
      <c r="AG408" s="207" t="str">
        <f t="shared" si="36"/>
        <v>VrouwJunior57</v>
      </c>
      <c r="AH408" s="217">
        <v>57</v>
      </c>
      <c r="AI408" s="217">
        <v>29</v>
      </c>
    </row>
    <row r="409" spans="1:35" x14ac:dyDescent="0.25">
      <c r="A409" s="217"/>
      <c r="B409" s="217"/>
      <c r="H409" s="217"/>
      <c r="I409" s="217"/>
      <c r="J409" s="217"/>
      <c r="K409" s="217"/>
      <c r="L409" s="217"/>
      <c r="M409" s="217"/>
      <c r="N409" s="217"/>
      <c r="O409" s="217"/>
      <c r="Q409" s="217"/>
      <c r="R409" s="217"/>
      <c r="S409" s="217"/>
      <c r="AF409" s="207" t="s">
        <v>254</v>
      </c>
      <c r="AG409" s="207" t="str">
        <f t="shared" si="36"/>
        <v>VrouwJunior58</v>
      </c>
      <c r="AH409" s="217">
        <v>58</v>
      </c>
      <c r="AI409" s="217">
        <v>29</v>
      </c>
    </row>
    <row r="410" spans="1:35" x14ac:dyDescent="0.25">
      <c r="A410" s="217"/>
      <c r="B410" s="217"/>
      <c r="H410" s="217"/>
      <c r="I410" s="217"/>
      <c r="J410" s="217"/>
      <c r="K410" s="217"/>
      <c r="L410" s="217"/>
      <c r="M410" s="217"/>
      <c r="N410" s="217"/>
      <c r="O410" s="217"/>
      <c r="Q410" s="217"/>
      <c r="R410" s="217"/>
      <c r="S410" s="217"/>
      <c r="AF410" s="207" t="s">
        <v>254</v>
      </c>
      <c r="AG410" s="207" t="str">
        <f t="shared" si="36"/>
        <v>VrouwJunior59</v>
      </c>
      <c r="AH410" s="217">
        <v>59</v>
      </c>
      <c r="AI410" s="217">
        <v>29</v>
      </c>
    </row>
    <row r="411" spans="1:35" x14ac:dyDescent="0.25">
      <c r="A411" s="217"/>
      <c r="B411" s="217"/>
      <c r="H411" s="217"/>
      <c r="I411" s="217"/>
      <c r="J411" s="217"/>
      <c r="K411" s="217"/>
      <c r="L411" s="217"/>
      <c r="M411" s="217"/>
      <c r="N411" s="217"/>
      <c r="O411" s="217"/>
      <c r="Q411" s="217"/>
      <c r="R411" s="217"/>
      <c r="S411" s="217"/>
      <c r="AF411" s="207" t="s">
        <v>254</v>
      </c>
      <c r="AG411" s="207" t="str">
        <f t="shared" si="36"/>
        <v>VrouwJunior60</v>
      </c>
      <c r="AH411" s="217">
        <v>60</v>
      </c>
      <c r="AI411" s="217">
        <v>30</v>
      </c>
    </row>
    <row r="412" spans="1:35" x14ac:dyDescent="0.25">
      <c r="A412" s="217"/>
      <c r="B412" s="217"/>
      <c r="H412" s="217"/>
      <c r="I412" s="217"/>
      <c r="J412" s="217"/>
      <c r="K412" s="217"/>
      <c r="L412" s="217"/>
      <c r="M412" s="217"/>
      <c r="N412" s="217"/>
      <c r="O412" s="217"/>
      <c r="Q412" s="217"/>
      <c r="R412" s="217"/>
      <c r="S412" s="217"/>
      <c r="AF412" s="207" t="s">
        <v>254</v>
      </c>
      <c r="AG412" s="207" t="str">
        <f t="shared" si="36"/>
        <v>VrouwJunior61</v>
      </c>
      <c r="AH412" s="217">
        <v>61</v>
      </c>
      <c r="AI412" s="217">
        <v>30</v>
      </c>
    </row>
    <row r="413" spans="1:35" x14ac:dyDescent="0.25">
      <c r="A413" s="217"/>
      <c r="B413" s="217"/>
      <c r="H413" s="217"/>
      <c r="I413" s="217"/>
      <c r="J413" s="217"/>
      <c r="K413" s="217"/>
      <c r="L413" s="217"/>
      <c r="M413" s="217"/>
      <c r="N413" s="217"/>
      <c r="O413" s="217"/>
      <c r="Q413" s="217"/>
      <c r="R413" s="217"/>
      <c r="S413" s="217"/>
      <c r="AF413" s="207" t="s">
        <v>254</v>
      </c>
      <c r="AG413" s="207" t="str">
        <f t="shared" si="36"/>
        <v>VrouwJunior62</v>
      </c>
      <c r="AH413" s="217">
        <v>62</v>
      </c>
      <c r="AI413" s="217">
        <v>30</v>
      </c>
    </row>
    <row r="414" spans="1:35" x14ac:dyDescent="0.25">
      <c r="A414" s="217"/>
      <c r="B414" s="217"/>
      <c r="H414" s="217"/>
      <c r="J414" s="217"/>
      <c r="K414" s="217"/>
      <c r="L414" s="217"/>
      <c r="M414" s="217"/>
      <c r="N414" s="217"/>
      <c r="O414" s="217"/>
      <c r="Q414" s="217"/>
      <c r="R414" s="217"/>
      <c r="S414" s="217"/>
      <c r="V414" s="217"/>
      <c r="AF414" s="207" t="s">
        <v>254</v>
      </c>
      <c r="AG414" s="207" t="str">
        <f t="shared" si="36"/>
        <v>VrouwJunior63</v>
      </c>
      <c r="AH414" s="217">
        <v>63</v>
      </c>
      <c r="AI414" s="217">
        <v>30</v>
      </c>
    </row>
    <row r="415" spans="1:35" x14ac:dyDescent="0.25">
      <c r="A415" s="217"/>
      <c r="B415" s="217"/>
      <c r="G415" s="217"/>
      <c r="H415" s="217"/>
      <c r="J415" s="217"/>
      <c r="K415" s="217"/>
      <c r="L415" s="217"/>
      <c r="M415" s="217"/>
      <c r="N415" s="217"/>
      <c r="O415" s="217"/>
      <c r="Q415" s="217"/>
      <c r="R415" s="217"/>
      <c r="S415" s="217"/>
      <c r="V415" s="217"/>
      <c r="AF415" s="207" t="s">
        <v>254</v>
      </c>
      <c r="AG415" s="207" t="str">
        <f t="shared" si="36"/>
        <v>VrouwJunior64</v>
      </c>
      <c r="AH415" s="217">
        <v>64</v>
      </c>
      <c r="AI415" s="217">
        <v>30</v>
      </c>
    </row>
    <row r="416" spans="1:35" x14ac:dyDescent="0.25">
      <c r="A416" s="217"/>
      <c r="B416" s="217"/>
      <c r="G416" s="217"/>
      <c r="H416" s="217"/>
      <c r="J416" s="217"/>
      <c r="K416" s="217"/>
      <c r="L416" s="217"/>
      <c r="M416" s="217"/>
      <c r="N416" s="217"/>
      <c r="O416" s="217"/>
      <c r="Q416" s="217"/>
      <c r="R416" s="217"/>
      <c r="S416" s="217"/>
      <c r="V416" s="217"/>
      <c r="AF416" s="207" t="s">
        <v>254</v>
      </c>
      <c r="AG416" s="207" t="str">
        <f t="shared" si="36"/>
        <v>VrouwJunior65</v>
      </c>
      <c r="AH416" s="217">
        <v>65</v>
      </c>
      <c r="AI416" s="217">
        <v>31</v>
      </c>
    </row>
    <row r="417" spans="1:35" x14ac:dyDescent="0.25">
      <c r="A417" s="217"/>
      <c r="B417" s="217"/>
      <c r="G417" s="217"/>
      <c r="H417" s="217"/>
      <c r="J417" s="217"/>
      <c r="K417" s="217"/>
      <c r="L417" s="217"/>
      <c r="M417" s="217"/>
      <c r="N417" s="217"/>
      <c r="O417" s="217"/>
      <c r="Q417" s="217"/>
      <c r="R417" s="217"/>
      <c r="S417" s="217"/>
      <c r="V417" s="217"/>
      <c r="AF417" s="207" t="s">
        <v>254</v>
      </c>
      <c r="AG417" s="207" t="str">
        <f t="shared" si="36"/>
        <v>VrouwJunior66</v>
      </c>
      <c r="AH417" s="217">
        <v>66</v>
      </c>
      <c r="AI417" s="217">
        <v>31</v>
      </c>
    </row>
    <row r="418" spans="1:35" x14ac:dyDescent="0.25">
      <c r="A418" s="217"/>
      <c r="B418" s="217"/>
      <c r="G418" s="217"/>
      <c r="H418" s="217"/>
      <c r="J418" s="217"/>
      <c r="K418" s="217"/>
      <c r="L418" s="217"/>
      <c r="M418" s="217"/>
      <c r="N418" s="217"/>
      <c r="O418" s="217"/>
      <c r="Q418" s="217"/>
      <c r="R418" s="217"/>
      <c r="S418" s="217"/>
      <c r="V418" s="217"/>
      <c r="AF418" s="207" t="s">
        <v>254</v>
      </c>
      <c r="AG418" s="207" t="str">
        <f t="shared" si="36"/>
        <v>VrouwJunior67</v>
      </c>
      <c r="AH418" s="217">
        <v>67</v>
      </c>
      <c r="AI418" s="217">
        <v>31</v>
      </c>
    </row>
    <row r="419" spans="1:35" x14ac:dyDescent="0.25">
      <c r="A419" s="217"/>
      <c r="B419" s="217"/>
      <c r="G419" s="217"/>
      <c r="H419" s="217"/>
      <c r="J419" s="217"/>
      <c r="K419" s="217"/>
      <c r="L419" s="217"/>
      <c r="M419" s="217"/>
      <c r="N419" s="217"/>
      <c r="O419" s="217"/>
      <c r="Q419" s="217"/>
      <c r="R419" s="217"/>
      <c r="S419" s="217"/>
      <c r="V419" s="217"/>
      <c r="AF419" s="207" t="s">
        <v>254</v>
      </c>
      <c r="AG419" s="207" t="str">
        <f t="shared" si="36"/>
        <v>VrouwJunior68</v>
      </c>
      <c r="AH419" s="217">
        <v>68</v>
      </c>
      <c r="AI419" s="217">
        <v>31</v>
      </c>
    </row>
    <row r="420" spans="1:35" x14ac:dyDescent="0.25">
      <c r="A420" s="217"/>
      <c r="B420" s="217"/>
      <c r="G420" s="217"/>
      <c r="H420" s="217"/>
      <c r="J420" s="217"/>
      <c r="K420" s="217"/>
      <c r="L420" s="217"/>
      <c r="M420" s="217"/>
      <c r="N420" s="217"/>
      <c r="O420" s="217"/>
      <c r="Q420" s="217"/>
      <c r="R420" s="217"/>
      <c r="S420" s="217"/>
      <c r="V420" s="217"/>
      <c r="AF420" s="207" t="s">
        <v>254</v>
      </c>
      <c r="AG420" s="207" t="str">
        <f t="shared" si="36"/>
        <v>VrouwJunior69</v>
      </c>
      <c r="AH420" s="217">
        <v>69</v>
      </c>
      <c r="AI420" s="217">
        <v>31</v>
      </c>
    </row>
    <row r="421" spans="1:35" x14ac:dyDescent="0.25">
      <c r="A421" s="217"/>
      <c r="B421" s="217"/>
      <c r="G421" s="217"/>
      <c r="H421" s="217"/>
      <c r="J421" s="217"/>
      <c r="K421" s="217"/>
      <c r="L421" s="217"/>
      <c r="M421" s="217"/>
      <c r="N421" s="217"/>
      <c r="O421" s="217"/>
      <c r="Q421" s="217"/>
      <c r="R421" s="217"/>
      <c r="S421" s="217"/>
      <c r="V421" s="217"/>
      <c r="AF421" s="207" t="s">
        <v>254</v>
      </c>
      <c r="AG421" s="207" t="str">
        <f t="shared" si="36"/>
        <v>VrouwJunior70</v>
      </c>
      <c r="AH421" s="217">
        <v>70</v>
      </c>
      <c r="AI421" s="217">
        <v>31</v>
      </c>
    </row>
    <row r="422" spans="1:35" x14ac:dyDescent="0.25">
      <c r="A422" s="217"/>
      <c r="B422" s="217"/>
      <c r="G422" s="217"/>
      <c r="H422" s="217"/>
      <c r="J422" s="217"/>
      <c r="K422" s="217"/>
      <c r="L422" s="217"/>
      <c r="M422" s="217"/>
      <c r="N422" s="217"/>
      <c r="O422" s="217"/>
      <c r="Q422" s="217"/>
      <c r="R422" s="217"/>
      <c r="S422" s="217"/>
      <c r="V422" s="217"/>
      <c r="AF422" s="207" t="s">
        <v>254</v>
      </c>
      <c r="AG422" s="207" t="str">
        <f t="shared" si="36"/>
        <v>VrouwJunior71</v>
      </c>
      <c r="AH422" s="217">
        <v>71</v>
      </c>
      <c r="AI422" s="217">
        <v>31</v>
      </c>
    </row>
    <row r="423" spans="1:35" x14ac:dyDescent="0.25">
      <c r="A423" s="217"/>
      <c r="B423" s="217"/>
      <c r="G423" s="217"/>
      <c r="H423" s="217"/>
      <c r="J423" s="217"/>
      <c r="K423" s="217"/>
      <c r="L423" s="217"/>
      <c r="M423" s="217"/>
      <c r="N423" s="217"/>
      <c r="O423" s="217"/>
      <c r="Q423" s="217"/>
      <c r="R423" s="217"/>
      <c r="S423" s="217"/>
      <c r="V423" s="217"/>
      <c r="AF423" s="207" t="s">
        <v>254</v>
      </c>
      <c r="AG423" s="207" t="str">
        <f t="shared" si="36"/>
        <v>VrouwJunior72</v>
      </c>
      <c r="AH423" s="217">
        <v>72</v>
      </c>
      <c r="AI423" s="217">
        <v>31</v>
      </c>
    </row>
    <row r="424" spans="1:35" x14ac:dyDescent="0.25">
      <c r="A424" s="217"/>
      <c r="B424" s="217"/>
      <c r="G424" s="217"/>
      <c r="H424" s="217"/>
      <c r="J424" s="217"/>
      <c r="K424" s="217"/>
      <c r="L424" s="217"/>
      <c r="M424" s="217"/>
      <c r="N424" s="217"/>
      <c r="O424" s="217"/>
      <c r="P424" s="217"/>
      <c r="Q424" s="217"/>
      <c r="R424" s="217"/>
      <c r="T424" s="217"/>
      <c r="U424" s="217"/>
      <c r="V424" s="217"/>
      <c r="AF424" s="207" t="s">
        <v>254</v>
      </c>
      <c r="AG424" s="207" t="str">
        <f t="shared" si="36"/>
        <v>VrouwJunior73</v>
      </c>
      <c r="AH424" s="217">
        <v>73</v>
      </c>
      <c r="AI424" s="217">
        <v>31</v>
      </c>
    </row>
    <row r="425" spans="1:35" x14ac:dyDescent="0.25">
      <c r="A425" s="217"/>
      <c r="B425" s="217"/>
      <c r="G425" s="217"/>
      <c r="H425" s="217"/>
      <c r="J425" s="217"/>
      <c r="K425" s="217"/>
      <c r="L425" s="217"/>
      <c r="M425" s="217"/>
      <c r="N425" s="217"/>
      <c r="O425" s="217"/>
      <c r="P425" s="217"/>
      <c r="Q425" s="217"/>
      <c r="R425" s="217"/>
      <c r="T425" s="217"/>
      <c r="U425" s="217"/>
      <c r="V425" s="217"/>
      <c r="AF425" s="207" t="s">
        <v>254</v>
      </c>
      <c r="AG425" s="207" t="str">
        <f t="shared" si="36"/>
        <v>VrouwJunior74</v>
      </c>
      <c r="AH425" s="217">
        <v>74</v>
      </c>
      <c r="AI425" s="217">
        <v>31</v>
      </c>
    </row>
    <row r="426" spans="1:35" x14ac:dyDescent="0.25">
      <c r="A426" s="217"/>
      <c r="B426" s="217"/>
      <c r="G426" s="217"/>
      <c r="H426" s="217"/>
      <c r="J426" s="217"/>
      <c r="K426" s="217"/>
      <c r="L426" s="217"/>
      <c r="M426" s="217"/>
      <c r="N426" s="217"/>
      <c r="O426" s="217"/>
      <c r="P426" s="217"/>
      <c r="Q426" s="217"/>
      <c r="R426" s="217"/>
      <c r="T426" s="217"/>
      <c r="U426" s="217"/>
      <c r="V426" s="217"/>
      <c r="AF426" s="207" t="s">
        <v>254</v>
      </c>
      <c r="AG426" s="207" t="str">
        <f t="shared" si="36"/>
        <v>VrouwJunior75</v>
      </c>
      <c r="AH426" s="217">
        <v>75</v>
      </c>
      <c r="AI426" s="217">
        <v>31</v>
      </c>
    </row>
    <row r="427" spans="1:35" x14ac:dyDescent="0.25">
      <c r="A427" s="217"/>
      <c r="B427" s="217"/>
      <c r="G427" s="217"/>
      <c r="H427" s="217"/>
      <c r="J427" s="217"/>
      <c r="K427" s="217"/>
      <c r="L427" s="217"/>
      <c r="M427" s="217"/>
      <c r="N427" s="217"/>
      <c r="O427" s="217"/>
      <c r="P427" s="217"/>
      <c r="Q427" s="217"/>
      <c r="R427" s="217"/>
      <c r="T427" s="217"/>
      <c r="U427" s="217"/>
      <c r="V427" s="217"/>
      <c r="AF427" s="207" t="s">
        <v>254</v>
      </c>
      <c r="AG427" s="207" t="str">
        <f t="shared" si="36"/>
        <v>VrouwJunior76</v>
      </c>
      <c r="AH427" s="217">
        <v>76</v>
      </c>
      <c r="AI427" s="217">
        <v>31</v>
      </c>
    </row>
    <row r="428" spans="1:35" x14ac:dyDescent="0.25">
      <c r="A428" s="217"/>
      <c r="B428" s="217"/>
      <c r="G428" s="217"/>
      <c r="H428" s="217"/>
      <c r="J428" s="217"/>
      <c r="K428" s="217"/>
      <c r="L428" s="217"/>
      <c r="M428" s="217"/>
      <c r="N428" s="217"/>
      <c r="O428" s="217"/>
      <c r="P428" s="217"/>
      <c r="Q428" s="217"/>
      <c r="R428" s="217"/>
      <c r="T428" s="217"/>
      <c r="U428" s="217"/>
      <c r="V428" s="217"/>
      <c r="AF428" s="207" t="s">
        <v>254</v>
      </c>
      <c r="AG428" s="207" t="str">
        <f t="shared" si="36"/>
        <v>VrouwJunior77</v>
      </c>
      <c r="AH428" s="217">
        <v>77</v>
      </c>
      <c r="AI428" s="217">
        <v>31</v>
      </c>
    </row>
    <row r="429" spans="1:35" x14ac:dyDescent="0.25">
      <c r="A429" s="217"/>
      <c r="B429" s="217"/>
      <c r="G429" s="217"/>
      <c r="H429" s="217"/>
      <c r="J429" s="217"/>
      <c r="K429" s="217"/>
      <c r="L429" s="217"/>
      <c r="M429" s="217"/>
      <c r="N429" s="217"/>
      <c r="O429" s="217"/>
      <c r="P429" s="217"/>
      <c r="Q429" s="217"/>
      <c r="R429" s="217"/>
      <c r="T429" s="217"/>
      <c r="U429" s="217"/>
      <c r="V429" s="217"/>
      <c r="AF429" s="207" t="s">
        <v>254</v>
      </c>
      <c r="AG429" s="207" t="str">
        <f t="shared" si="36"/>
        <v>VrouwJunior78</v>
      </c>
      <c r="AH429" s="217">
        <v>78</v>
      </c>
      <c r="AI429" s="217">
        <v>31</v>
      </c>
    </row>
    <row r="430" spans="1:35" x14ac:dyDescent="0.25">
      <c r="A430" s="217"/>
      <c r="B430" s="217"/>
      <c r="G430" s="217"/>
      <c r="H430" s="217"/>
      <c r="J430" s="217"/>
      <c r="K430" s="217"/>
      <c r="L430" s="217"/>
      <c r="M430" s="217"/>
      <c r="N430" s="217"/>
      <c r="O430" s="217"/>
      <c r="P430" s="217"/>
      <c r="Q430" s="217"/>
      <c r="R430" s="217"/>
      <c r="T430" s="217"/>
      <c r="U430" s="217"/>
      <c r="V430" s="217"/>
      <c r="AF430" s="207" t="s">
        <v>254</v>
      </c>
      <c r="AG430" s="207" t="str">
        <f t="shared" si="36"/>
        <v>VrouwJunior79</v>
      </c>
      <c r="AH430" s="217">
        <v>79</v>
      </c>
      <c r="AI430" s="217">
        <v>31</v>
      </c>
    </row>
    <row r="431" spans="1:35" x14ac:dyDescent="0.25">
      <c r="A431" s="217"/>
      <c r="B431" s="217"/>
      <c r="G431" s="217"/>
      <c r="H431" s="217"/>
      <c r="J431" s="217"/>
      <c r="K431" s="217"/>
      <c r="L431" s="217"/>
      <c r="M431" s="217"/>
      <c r="N431" s="217"/>
      <c r="O431" s="217"/>
      <c r="P431" s="217"/>
      <c r="Q431" s="217"/>
      <c r="R431" s="217"/>
      <c r="T431" s="217"/>
      <c r="U431" s="217"/>
      <c r="V431" s="217"/>
      <c r="AF431" s="207" t="s">
        <v>254</v>
      </c>
      <c r="AG431" s="207" t="str">
        <f t="shared" si="36"/>
        <v>VrouwJunior80</v>
      </c>
      <c r="AH431" s="217">
        <v>80</v>
      </c>
      <c r="AI431" s="217">
        <v>31</v>
      </c>
    </row>
    <row r="432" spans="1:35" x14ac:dyDescent="0.25">
      <c r="A432" s="217"/>
      <c r="B432" s="217"/>
      <c r="G432" s="217"/>
      <c r="H432" s="217"/>
      <c r="J432" s="217"/>
      <c r="K432" s="217"/>
      <c r="L432" s="217"/>
      <c r="M432" s="217"/>
      <c r="N432" s="217"/>
      <c r="O432" s="217"/>
      <c r="P432" s="217"/>
      <c r="Q432" s="217"/>
      <c r="R432" s="217"/>
      <c r="T432" s="217"/>
      <c r="U432" s="217"/>
      <c r="V432" s="217"/>
      <c r="AF432" s="207" t="s">
        <v>254</v>
      </c>
      <c r="AG432" s="207" t="str">
        <f t="shared" si="36"/>
        <v>VrouwJunior81</v>
      </c>
      <c r="AH432" s="217">
        <f>AH431+1</f>
        <v>81</v>
      </c>
      <c r="AI432" s="217">
        <v>31</v>
      </c>
    </row>
    <row r="433" spans="1:35" x14ac:dyDescent="0.25">
      <c r="A433" s="217"/>
      <c r="B433" s="217"/>
      <c r="G433" s="217"/>
      <c r="H433" s="217"/>
      <c r="J433" s="217"/>
      <c r="K433" s="217"/>
      <c r="L433" s="217"/>
      <c r="M433" s="217"/>
      <c r="N433" s="217"/>
      <c r="O433" s="217"/>
      <c r="P433" s="217"/>
      <c r="Q433" s="217"/>
      <c r="R433" s="217"/>
      <c r="T433" s="217"/>
      <c r="U433" s="217"/>
      <c r="V433" s="217"/>
      <c r="AF433" s="207" t="s">
        <v>254</v>
      </c>
      <c r="AG433" s="207" t="str">
        <f t="shared" si="36"/>
        <v>VrouwJunior82</v>
      </c>
      <c r="AH433" s="217">
        <f t="shared" ref="AH433:AH440" si="37">AH432+1</f>
        <v>82</v>
      </c>
      <c r="AI433" s="217">
        <v>31</v>
      </c>
    </row>
    <row r="434" spans="1:35" x14ac:dyDescent="0.25">
      <c r="A434" s="217"/>
      <c r="B434" s="217"/>
      <c r="G434" s="217"/>
      <c r="H434" s="217"/>
      <c r="J434" s="217"/>
      <c r="K434" s="217"/>
      <c r="L434" s="217"/>
      <c r="M434" s="217"/>
      <c r="N434" s="217"/>
      <c r="O434" s="217"/>
      <c r="P434" s="217"/>
      <c r="Q434" s="217"/>
      <c r="R434" s="217"/>
      <c r="T434" s="217"/>
      <c r="U434" s="217"/>
      <c r="V434" s="217"/>
      <c r="AF434" s="207" t="s">
        <v>254</v>
      </c>
      <c r="AG434" s="207" t="str">
        <f t="shared" si="36"/>
        <v>VrouwJunior83</v>
      </c>
      <c r="AH434" s="217">
        <f t="shared" si="37"/>
        <v>83</v>
      </c>
      <c r="AI434" s="217">
        <v>31</v>
      </c>
    </row>
    <row r="435" spans="1:35" x14ac:dyDescent="0.25">
      <c r="A435" s="217"/>
      <c r="B435" s="217"/>
      <c r="G435" s="217"/>
      <c r="H435" s="217"/>
      <c r="J435" s="217"/>
      <c r="K435" s="217"/>
      <c r="L435" s="217"/>
      <c r="M435" s="217"/>
      <c r="N435" s="217"/>
      <c r="O435" s="217"/>
      <c r="P435" s="217"/>
      <c r="Q435" s="217"/>
      <c r="R435" s="217"/>
      <c r="T435" s="217"/>
      <c r="U435" s="217"/>
      <c r="V435" s="217"/>
      <c r="AF435" s="207" t="s">
        <v>254</v>
      </c>
      <c r="AG435" s="207" t="str">
        <f t="shared" si="36"/>
        <v>VrouwJunior84</v>
      </c>
      <c r="AH435" s="217">
        <f t="shared" si="37"/>
        <v>84</v>
      </c>
      <c r="AI435" s="217">
        <v>31</v>
      </c>
    </row>
    <row r="436" spans="1:35" x14ac:dyDescent="0.25">
      <c r="A436" s="217"/>
      <c r="B436" s="217"/>
      <c r="G436" s="217"/>
      <c r="H436" s="217"/>
      <c r="J436" s="217"/>
      <c r="K436" s="217"/>
      <c r="L436" s="217"/>
      <c r="M436" s="217"/>
      <c r="N436" s="217"/>
      <c r="O436" s="217"/>
      <c r="P436" s="217"/>
      <c r="Q436" s="217"/>
      <c r="R436" s="217"/>
      <c r="T436" s="217"/>
      <c r="U436" s="217"/>
      <c r="V436" s="217"/>
      <c r="AF436" s="207" t="s">
        <v>254</v>
      </c>
      <c r="AG436" s="207" t="str">
        <f t="shared" si="36"/>
        <v>VrouwJunior85</v>
      </c>
      <c r="AH436" s="217">
        <f t="shared" si="37"/>
        <v>85</v>
      </c>
      <c r="AI436" s="217">
        <v>31</v>
      </c>
    </row>
    <row r="437" spans="1:35" x14ac:dyDescent="0.25">
      <c r="A437" s="217"/>
      <c r="B437" s="217"/>
      <c r="G437" s="217"/>
      <c r="H437" s="217"/>
      <c r="J437" s="217"/>
      <c r="K437" s="217"/>
      <c r="L437" s="217"/>
      <c r="M437" s="217"/>
      <c r="N437" s="217"/>
      <c r="O437" s="217"/>
      <c r="P437" s="217"/>
      <c r="Q437" s="217"/>
      <c r="R437" s="217"/>
      <c r="T437" s="217"/>
      <c r="U437" s="217"/>
      <c r="V437" s="217"/>
      <c r="AF437" s="207" t="s">
        <v>254</v>
      </c>
      <c r="AG437" s="207" t="str">
        <f t="shared" si="36"/>
        <v>VrouwJunior86</v>
      </c>
      <c r="AH437" s="217">
        <f t="shared" si="37"/>
        <v>86</v>
      </c>
      <c r="AI437" s="217">
        <v>31</v>
      </c>
    </row>
    <row r="438" spans="1:35" x14ac:dyDescent="0.25">
      <c r="A438" s="217"/>
      <c r="B438" s="217"/>
      <c r="G438" s="217"/>
      <c r="H438" s="217"/>
      <c r="J438" s="217"/>
      <c r="K438" s="217"/>
      <c r="L438" s="217"/>
      <c r="M438" s="217"/>
      <c r="N438" s="217"/>
      <c r="O438" s="217"/>
      <c r="P438" s="217"/>
      <c r="Q438" s="217"/>
      <c r="R438" s="217"/>
      <c r="T438" s="217"/>
      <c r="U438" s="217"/>
      <c r="V438" s="217"/>
      <c r="AF438" s="207" t="s">
        <v>254</v>
      </c>
      <c r="AG438" s="207" t="str">
        <f t="shared" si="36"/>
        <v>VrouwJunior87</v>
      </c>
      <c r="AH438" s="217">
        <f t="shared" si="37"/>
        <v>87</v>
      </c>
      <c r="AI438" s="217">
        <v>31</v>
      </c>
    </row>
    <row r="439" spans="1:35" x14ac:dyDescent="0.25">
      <c r="A439" s="217"/>
      <c r="B439" s="217"/>
      <c r="G439" s="217"/>
      <c r="H439" s="217"/>
      <c r="J439" s="217"/>
      <c r="K439" s="217"/>
      <c r="L439" s="217"/>
      <c r="M439" s="217"/>
      <c r="N439" s="217"/>
      <c r="O439" s="217"/>
      <c r="P439" s="217"/>
      <c r="Q439" s="217"/>
      <c r="R439" s="217"/>
      <c r="T439" s="217"/>
      <c r="U439" s="217"/>
      <c r="V439" s="217"/>
      <c r="AF439" s="207" t="s">
        <v>254</v>
      </c>
      <c r="AG439" s="207" t="str">
        <f t="shared" si="36"/>
        <v>VrouwJunior88</v>
      </c>
      <c r="AH439" s="217">
        <f t="shared" si="37"/>
        <v>88</v>
      </c>
      <c r="AI439" s="217">
        <v>31</v>
      </c>
    </row>
    <row r="440" spans="1:35" x14ac:dyDescent="0.25">
      <c r="A440" s="217"/>
      <c r="B440" s="217"/>
      <c r="G440" s="217"/>
      <c r="H440" s="217"/>
      <c r="J440" s="217"/>
      <c r="K440" s="217"/>
      <c r="L440" s="217"/>
      <c r="M440" s="217"/>
      <c r="N440" s="217"/>
      <c r="O440" s="217"/>
      <c r="P440" s="217"/>
      <c r="Q440" s="217"/>
      <c r="R440" s="217"/>
      <c r="T440" s="217"/>
      <c r="U440" s="217"/>
      <c r="V440" s="217"/>
      <c r="AF440" s="207" t="s">
        <v>254</v>
      </c>
      <c r="AG440" s="207" t="str">
        <f t="shared" si="36"/>
        <v>VrouwJunior89</v>
      </c>
      <c r="AH440" s="217">
        <f t="shared" si="37"/>
        <v>89</v>
      </c>
      <c r="AI440" s="217">
        <v>31</v>
      </c>
    </row>
    <row r="441" spans="1:35" x14ac:dyDescent="0.25">
      <c r="A441" s="217"/>
      <c r="B441" s="217"/>
      <c r="G441" s="217"/>
      <c r="H441" s="217"/>
      <c r="J441" s="217"/>
      <c r="K441" s="217"/>
      <c r="L441" s="217"/>
      <c r="M441" s="217"/>
      <c r="N441" s="217"/>
      <c r="O441" s="217"/>
      <c r="P441" s="217"/>
      <c r="Q441" s="217"/>
      <c r="R441" s="217"/>
      <c r="T441" s="217"/>
      <c r="U441" s="217"/>
      <c r="V441" s="217"/>
      <c r="AF441" s="207" t="s">
        <v>254</v>
      </c>
      <c r="AG441" s="207" t="str">
        <f t="shared" si="36"/>
        <v>VrouwJunior90</v>
      </c>
      <c r="AH441" s="217">
        <v>90</v>
      </c>
      <c r="AI441" s="217">
        <v>31</v>
      </c>
    </row>
    <row r="442" spans="1:35" x14ac:dyDescent="0.25">
      <c r="A442" s="217"/>
      <c r="B442" s="217"/>
      <c r="G442" s="217"/>
      <c r="H442" s="217"/>
      <c r="J442" s="217"/>
      <c r="K442" s="217"/>
      <c r="L442" s="217"/>
      <c r="M442" s="217"/>
      <c r="N442" s="217"/>
      <c r="O442" s="217"/>
      <c r="P442" s="217"/>
      <c r="Q442" s="217"/>
      <c r="R442" s="217"/>
      <c r="T442" s="217"/>
      <c r="U442" s="217"/>
      <c r="V442" s="217"/>
      <c r="AF442" s="207" t="s">
        <v>254</v>
      </c>
      <c r="AG442" s="207" t="str">
        <f t="shared" si="36"/>
        <v>VrouwJunior91</v>
      </c>
      <c r="AH442" s="217">
        <f t="shared" ref="AH442:AH450" si="38">AH441+1</f>
        <v>91</v>
      </c>
      <c r="AI442" s="217">
        <v>31</v>
      </c>
    </row>
    <row r="443" spans="1:35" x14ac:dyDescent="0.25">
      <c r="A443" s="217"/>
      <c r="B443" s="217"/>
      <c r="G443" s="217"/>
      <c r="H443" s="217"/>
      <c r="J443" s="217"/>
      <c r="K443" s="217"/>
      <c r="L443" s="217"/>
      <c r="M443" s="217"/>
      <c r="N443" s="217"/>
      <c r="O443" s="217"/>
      <c r="P443" s="217"/>
      <c r="Q443" s="217"/>
      <c r="R443" s="217"/>
      <c r="T443" s="217"/>
      <c r="U443" s="217"/>
      <c r="V443" s="217"/>
      <c r="AF443" s="207" t="s">
        <v>254</v>
      </c>
      <c r="AG443" s="207" t="str">
        <f t="shared" si="36"/>
        <v>VrouwJunior92</v>
      </c>
      <c r="AH443" s="217">
        <f t="shared" si="38"/>
        <v>92</v>
      </c>
      <c r="AI443" s="217">
        <v>31</v>
      </c>
    </row>
    <row r="444" spans="1:35" x14ac:dyDescent="0.25">
      <c r="A444" s="217"/>
      <c r="B444" s="217"/>
      <c r="G444" s="217"/>
      <c r="H444" s="217"/>
      <c r="J444" s="217"/>
      <c r="K444" s="217"/>
      <c r="L444" s="217"/>
      <c r="M444" s="217"/>
      <c r="N444" s="217"/>
      <c r="O444" s="217"/>
      <c r="P444" s="217"/>
      <c r="Q444" s="217"/>
      <c r="R444" s="217"/>
      <c r="T444" s="217"/>
      <c r="U444" s="217"/>
      <c r="V444" s="217"/>
      <c r="AF444" s="207" t="s">
        <v>254</v>
      </c>
      <c r="AG444" s="207" t="str">
        <f t="shared" si="36"/>
        <v>VrouwJunior93</v>
      </c>
      <c r="AH444" s="217">
        <f t="shared" si="38"/>
        <v>93</v>
      </c>
      <c r="AI444" s="217">
        <v>31</v>
      </c>
    </row>
    <row r="445" spans="1:35" x14ac:dyDescent="0.25">
      <c r="A445" s="217"/>
      <c r="B445" s="217"/>
      <c r="G445" s="217"/>
      <c r="H445" s="217"/>
      <c r="J445" s="217"/>
      <c r="K445" s="217"/>
      <c r="L445" s="217"/>
      <c r="M445" s="217"/>
      <c r="N445" s="217"/>
      <c r="O445" s="217"/>
      <c r="P445" s="217"/>
      <c r="Q445" s="217"/>
      <c r="R445" s="217"/>
      <c r="T445" s="217"/>
      <c r="U445" s="217"/>
      <c r="V445" s="217"/>
      <c r="AF445" s="207" t="s">
        <v>254</v>
      </c>
      <c r="AG445" s="207" t="str">
        <f t="shared" si="36"/>
        <v>VrouwJunior94</v>
      </c>
      <c r="AH445" s="217">
        <f t="shared" si="38"/>
        <v>94</v>
      </c>
      <c r="AI445" s="217">
        <v>31</v>
      </c>
    </row>
    <row r="446" spans="1:35" x14ac:dyDescent="0.25">
      <c r="A446" s="217"/>
      <c r="B446" s="217"/>
      <c r="G446" s="217"/>
      <c r="H446" s="217"/>
      <c r="J446" s="217"/>
      <c r="K446" s="217"/>
      <c r="L446" s="217"/>
      <c r="M446" s="217"/>
      <c r="N446" s="217"/>
      <c r="O446" s="217"/>
      <c r="P446" s="217"/>
      <c r="Q446" s="217"/>
      <c r="R446" s="217"/>
      <c r="T446" s="217"/>
      <c r="U446" s="217"/>
      <c r="V446" s="217"/>
      <c r="AF446" s="207" t="s">
        <v>254</v>
      </c>
      <c r="AG446" s="207" t="str">
        <f t="shared" si="36"/>
        <v>VrouwJunior95</v>
      </c>
      <c r="AH446" s="217">
        <f t="shared" si="38"/>
        <v>95</v>
      </c>
      <c r="AI446" s="217">
        <v>31</v>
      </c>
    </row>
    <row r="447" spans="1:35" x14ac:dyDescent="0.25">
      <c r="A447" s="217"/>
      <c r="B447" s="217"/>
      <c r="G447" s="217"/>
      <c r="H447" s="217"/>
      <c r="J447" s="217"/>
      <c r="K447" s="217"/>
      <c r="L447" s="217"/>
      <c r="M447" s="217"/>
      <c r="N447" s="217"/>
      <c r="O447" s="217"/>
      <c r="P447" s="217"/>
      <c r="Q447" s="217"/>
      <c r="R447" s="217"/>
      <c r="T447" s="217"/>
      <c r="U447" s="217"/>
      <c r="V447" s="217"/>
      <c r="AF447" s="207" t="s">
        <v>254</v>
      </c>
      <c r="AG447" s="207" t="str">
        <f t="shared" si="36"/>
        <v>VrouwJunior96</v>
      </c>
      <c r="AH447" s="217">
        <f t="shared" si="38"/>
        <v>96</v>
      </c>
      <c r="AI447" s="217">
        <v>31</v>
      </c>
    </row>
    <row r="448" spans="1:35" x14ac:dyDescent="0.25">
      <c r="A448" s="217"/>
      <c r="B448" s="217"/>
      <c r="G448" s="217"/>
      <c r="H448" s="217"/>
      <c r="J448" s="217"/>
      <c r="K448" s="217"/>
      <c r="L448" s="217"/>
      <c r="M448" s="217"/>
      <c r="N448" s="217"/>
      <c r="O448" s="217"/>
      <c r="P448" s="217"/>
      <c r="Q448" s="217"/>
      <c r="R448" s="217"/>
      <c r="T448" s="217"/>
      <c r="U448" s="217"/>
      <c r="V448" s="217"/>
      <c r="AF448" s="207" t="s">
        <v>254</v>
      </c>
      <c r="AG448" s="207" t="str">
        <f t="shared" si="36"/>
        <v>VrouwJunior97</v>
      </c>
      <c r="AH448" s="217">
        <f t="shared" si="38"/>
        <v>97</v>
      </c>
      <c r="AI448" s="217">
        <v>31</v>
      </c>
    </row>
    <row r="449" spans="1:35" x14ac:dyDescent="0.25">
      <c r="A449" s="217"/>
      <c r="B449" s="217"/>
      <c r="G449" s="217"/>
      <c r="H449" s="217"/>
      <c r="J449" s="217"/>
      <c r="K449" s="217"/>
      <c r="L449" s="217"/>
      <c r="M449" s="217"/>
      <c r="N449" s="217"/>
      <c r="O449" s="217"/>
      <c r="P449" s="217"/>
      <c r="Q449" s="217"/>
      <c r="R449" s="217"/>
      <c r="T449" s="217"/>
      <c r="U449" s="217"/>
      <c r="V449" s="217"/>
      <c r="AF449" s="207" t="s">
        <v>254</v>
      </c>
      <c r="AG449" s="207" t="str">
        <f t="shared" si="36"/>
        <v>VrouwJunior98</v>
      </c>
      <c r="AH449" s="217">
        <f t="shared" si="38"/>
        <v>98</v>
      </c>
      <c r="AI449" s="217">
        <v>31</v>
      </c>
    </row>
    <row r="450" spans="1:35" x14ac:dyDescent="0.25">
      <c r="A450" s="217"/>
      <c r="B450" s="217"/>
      <c r="G450" s="217"/>
      <c r="H450" s="217"/>
      <c r="J450" s="217"/>
      <c r="K450" s="217"/>
      <c r="L450" s="217"/>
      <c r="M450" s="217"/>
      <c r="N450" s="217"/>
      <c r="O450" s="217"/>
      <c r="P450" s="217"/>
      <c r="Q450" s="217"/>
      <c r="R450" s="217"/>
      <c r="T450" s="217"/>
      <c r="U450" s="217"/>
      <c r="V450" s="217"/>
      <c r="AF450" s="207" t="s">
        <v>254</v>
      </c>
      <c r="AG450" s="207" t="str">
        <f t="shared" si="36"/>
        <v>VrouwJunior99</v>
      </c>
      <c r="AH450" s="217">
        <f t="shared" si="38"/>
        <v>99</v>
      </c>
      <c r="AI450" s="217">
        <v>31</v>
      </c>
    </row>
    <row r="451" spans="1:35" x14ac:dyDescent="0.25">
      <c r="A451" s="217"/>
      <c r="B451" s="217"/>
      <c r="G451" s="217"/>
      <c r="H451" s="217"/>
      <c r="J451" s="217"/>
      <c r="K451" s="217"/>
      <c r="L451" s="217"/>
      <c r="M451" s="217"/>
      <c r="N451" s="217"/>
      <c r="O451" s="217"/>
      <c r="P451" s="217"/>
      <c r="Q451" s="217"/>
      <c r="R451" s="217"/>
      <c r="T451" s="217"/>
      <c r="U451" s="217"/>
      <c r="V451" s="217"/>
      <c r="AF451" s="207" t="s">
        <v>254</v>
      </c>
      <c r="AG451" s="207" t="str">
        <f t="shared" ref="AG451:AG514" si="39">CONCATENATE($AF451,$AH451)</f>
        <v>VrouwJunior100</v>
      </c>
      <c r="AH451" s="217">
        <f>AH450+1</f>
        <v>100</v>
      </c>
      <c r="AI451" s="217">
        <v>31</v>
      </c>
    </row>
    <row r="452" spans="1:35" x14ac:dyDescent="0.25">
      <c r="A452" s="217"/>
      <c r="B452" s="217"/>
      <c r="G452" s="217"/>
      <c r="H452" s="217"/>
      <c r="J452" s="217"/>
      <c r="K452" s="217"/>
      <c r="L452" s="217"/>
      <c r="M452" s="217"/>
      <c r="N452" s="217"/>
      <c r="O452" s="217"/>
      <c r="P452" s="217"/>
      <c r="Q452" s="217"/>
      <c r="R452" s="217"/>
      <c r="T452" s="217"/>
      <c r="U452" s="217"/>
      <c r="V452" s="217"/>
      <c r="AF452" s="207" t="s">
        <v>254</v>
      </c>
      <c r="AG452" s="207" t="str">
        <f t="shared" si="39"/>
        <v>VrouwJunior101</v>
      </c>
      <c r="AH452" s="217">
        <f t="shared" ref="AH452:AH476" si="40">AH451+1</f>
        <v>101</v>
      </c>
      <c r="AI452" s="217">
        <v>31</v>
      </c>
    </row>
    <row r="453" spans="1:35" x14ac:dyDescent="0.25">
      <c r="A453" s="217"/>
      <c r="B453" s="217"/>
      <c r="G453" s="217"/>
      <c r="H453" s="217"/>
      <c r="J453" s="217"/>
      <c r="K453" s="217"/>
      <c r="L453" s="217"/>
      <c r="M453" s="217"/>
      <c r="N453" s="217"/>
      <c r="O453" s="217"/>
      <c r="P453" s="217"/>
      <c r="Q453" s="217"/>
      <c r="R453" s="217"/>
      <c r="T453" s="217"/>
      <c r="U453" s="217"/>
      <c r="V453" s="217"/>
      <c r="AF453" s="207" t="s">
        <v>254</v>
      </c>
      <c r="AG453" s="207" t="str">
        <f t="shared" si="39"/>
        <v>VrouwJunior102</v>
      </c>
      <c r="AH453" s="217">
        <f t="shared" si="40"/>
        <v>102</v>
      </c>
      <c r="AI453" s="217">
        <v>31</v>
      </c>
    </row>
    <row r="454" spans="1:35" x14ac:dyDescent="0.25">
      <c r="A454" s="217"/>
      <c r="B454" s="217"/>
      <c r="G454" s="217"/>
      <c r="H454" s="217"/>
      <c r="J454" s="217"/>
      <c r="K454" s="217"/>
      <c r="L454" s="217"/>
      <c r="M454" s="217"/>
      <c r="N454" s="217"/>
      <c r="O454" s="217"/>
      <c r="P454" s="217"/>
      <c r="Q454" s="217"/>
      <c r="R454" s="217"/>
      <c r="T454" s="217"/>
      <c r="U454" s="217"/>
      <c r="V454" s="217"/>
      <c r="AF454" s="207" t="s">
        <v>254</v>
      </c>
      <c r="AG454" s="207" t="str">
        <f t="shared" si="39"/>
        <v>VrouwJunior103</v>
      </c>
      <c r="AH454" s="217">
        <f t="shared" si="40"/>
        <v>103</v>
      </c>
      <c r="AI454" s="217">
        <v>31</v>
      </c>
    </row>
    <row r="455" spans="1:35" x14ac:dyDescent="0.25">
      <c r="A455" s="217"/>
      <c r="B455" s="217"/>
      <c r="G455" s="217"/>
      <c r="H455" s="217"/>
      <c r="J455" s="217"/>
      <c r="K455" s="217"/>
      <c r="L455" s="217"/>
      <c r="M455" s="217"/>
      <c r="N455" s="217"/>
      <c r="O455" s="217"/>
      <c r="P455" s="217"/>
      <c r="Q455" s="217"/>
      <c r="R455" s="217"/>
      <c r="T455" s="217"/>
      <c r="U455" s="217"/>
      <c r="V455" s="217"/>
      <c r="AF455" s="207" t="s">
        <v>254</v>
      </c>
      <c r="AG455" s="207" t="str">
        <f t="shared" si="39"/>
        <v>VrouwJunior104</v>
      </c>
      <c r="AH455" s="217">
        <f t="shared" si="40"/>
        <v>104</v>
      </c>
      <c r="AI455" s="217">
        <v>31</v>
      </c>
    </row>
    <row r="456" spans="1:35" x14ac:dyDescent="0.25">
      <c r="A456" s="217"/>
      <c r="B456" s="217"/>
      <c r="G456" s="217"/>
      <c r="H456" s="217"/>
      <c r="J456" s="217"/>
      <c r="K456" s="217"/>
      <c r="L456" s="217"/>
      <c r="M456" s="217"/>
      <c r="N456" s="217"/>
      <c r="O456" s="217"/>
      <c r="P456" s="217"/>
      <c r="Q456" s="217"/>
      <c r="R456" s="217"/>
      <c r="T456" s="217"/>
      <c r="U456" s="217"/>
      <c r="V456" s="217"/>
      <c r="AF456" s="207" t="s">
        <v>254</v>
      </c>
      <c r="AG456" s="207" t="str">
        <f t="shared" si="39"/>
        <v>VrouwJunior105</v>
      </c>
      <c r="AH456" s="217">
        <f t="shared" si="40"/>
        <v>105</v>
      </c>
      <c r="AI456" s="217">
        <v>31</v>
      </c>
    </row>
    <row r="457" spans="1:35" x14ac:dyDescent="0.25">
      <c r="A457" s="217"/>
      <c r="B457" s="217"/>
      <c r="G457" s="217"/>
      <c r="H457" s="217"/>
      <c r="J457" s="217"/>
      <c r="K457" s="217"/>
      <c r="L457" s="217"/>
      <c r="M457" s="217"/>
      <c r="N457" s="217"/>
      <c r="O457" s="217"/>
      <c r="P457" s="217"/>
      <c r="Q457" s="217"/>
      <c r="R457" s="217"/>
      <c r="T457" s="217"/>
      <c r="U457" s="217"/>
      <c r="V457" s="217"/>
      <c r="AF457" s="207" t="s">
        <v>254</v>
      </c>
      <c r="AG457" s="207" t="str">
        <f t="shared" si="39"/>
        <v>VrouwJunior106</v>
      </c>
      <c r="AH457" s="217">
        <f t="shared" si="40"/>
        <v>106</v>
      </c>
      <c r="AI457" s="217">
        <v>31</v>
      </c>
    </row>
    <row r="458" spans="1:35" x14ac:dyDescent="0.25">
      <c r="A458" s="217"/>
      <c r="B458" s="217"/>
      <c r="G458" s="217"/>
      <c r="H458" s="217"/>
      <c r="J458" s="217"/>
      <c r="K458" s="217"/>
      <c r="L458" s="217"/>
      <c r="M458" s="217"/>
      <c r="N458" s="217"/>
      <c r="O458" s="217"/>
      <c r="P458" s="217"/>
      <c r="Q458" s="217"/>
      <c r="R458" s="217"/>
      <c r="T458" s="217"/>
      <c r="U458" s="217"/>
      <c r="V458" s="217"/>
      <c r="AF458" s="207" t="s">
        <v>254</v>
      </c>
      <c r="AG458" s="207" t="str">
        <f t="shared" si="39"/>
        <v>VrouwJunior107</v>
      </c>
      <c r="AH458" s="217">
        <f t="shared" si="40"/>
        <v>107</v>
      </c>
      <c r="AI458" s="217">
        <v>31</v>
      </c>
    </row>
    <row r="459" spans="1:35" x14ac:dyDescent="0.25">
      <c r="A459" s="217"/>
      <c r="B459" s="217"/>
      <c r="G459" s="217"/>
      <c r="H459" s="217"/>
      <c r="J459" s="217"/>
      <c r="K459" s="217"/>
      <c r="L459" s="217"/>
      <c r="M459" s="217"/>
      <c r="N459" s="217"/>
      <c r="O459" s="217"/>
      <c r="P459" s="217"/>
      <c r="Q459" s="217"/>
      <c r="R459" s="217"/>
      <c r="T459" s="217"/>
      <c r="U459" s="217"/>
      <c r="V459" s="217"/>
      <c r="AF459" s="207" t="s">
        <v>254</v>
      </c>
      <c r="AG459" s="207" t="str">
        <f t="shared" si="39"/>
        <v>VrouwJunior108</v>
      </c>
      <c r="AH459" s="217">
        <f t="shared" si="40"/>
        <v>108</v>
      </c>
      <c r="AI459" s="217">
        <v>31</v>
      </c>
    </row>
    <row r="460" spans="1:35" x14ac:dyDescent="0.25">
      <c r="A460" s="217"/>
      <c r="B460" s="217"/>
      <c r="G460" s="217"/>
      <c r="H460" s="217"/>
      <c r="J460" s="217"/>
      <c r="K460" s="217"/>
      <c r="L460" s="217"/>
      <c r="M460" s="217"/>
      <c r="N460" s="217"/>
      <c r="O460" s="217"/>
      <c r="P460" s="217"/>
      <c r="Q460" s="217"/>
      <c r="R460" s="217"/>
      <c r="T460" s="217"/>
      <c r="U460" s="217"/>
      <c r="V460" s="217"/>
      <c r="AF460" s="207" t="s">
        <v>254</v>
      </c>
      <c r="AG460" s="207" t="str">
        <f t="shared" si="39"/>
        <v>VrouwJunior109</v>
      </c>
      <c r="AH460" s="217">
        <f t="shared" si="40"/>
        <v>109</v>
      </c>
      <c r="AI460" s="217">
        <v>31</v>
      </c>
    </row>
    <row r="461" spans="1:35" x14ac:dyDescent="0.25">
      <c r="A461" s="217"/>
      <c r="B461" s="217"/>
      <c r="G461" s="217"/>
      <c r="H461" s="217"/>
      <c r="J461" s="217"/>
      <c r="K461" s="217"/>
      <c r="L461" s="217"/>
      <c r="M461" s="217"/>
      <c r="N461" s="217"/>
      <c r="O461" s="217"/>
      <c r="P461" s="217"/>
      <c r="Q461" s="217"/>
      <c r="R461" s="217"/>
      <c r="T461" s="217"/>
      <c r="U461" s="217"/>
      <c r="V461" s="217"/>
      <c r="AF461" s="207" t="s">
        <v>254</v>
      </c>
      <c r="AG461" s="207" t="str">
        <f t="shared" si="39"/>
        <v>VrouwJunior110</v>
      </c>
      <c r="AH461" s="217">
        <f t="shared" si="40"/>
        <v>110</v>
      </c>
      <c r="AI461" s="217">
        <v>31</v>
      </c>
    </row>
    <row r="462" spans="1:35" x14ac:dyDescent="0.25">
      <c r="A462" s="217"/>
      <c r="B462" s="217"/>
      <c r="G462" s="217"/>
      <c r="H462" s="217"/>
      <c r="J462" s="217"/>
      <c r="K462" s="217"/>
      <c r="L462" s="217"/>
      <c r="M462" s="217"/>
      <c r="N462" s="217"/>
      <c r="O462" s="217"/>
      <c r="P462" s="217"/>
      <c r="Q462" s="217"/>
      <c r="R462" s="217"/>
      <c r="T462" s="217"/>
      <c r="U462" s="217"/>
      <c r="V462" s="217"/>
      <c r="AF462" s="207" t="s">
        <v>254</v>
      </c>
      <c r="AG462" s="207" t="str">
        <f t="shared" si="39"/>
        <v>VrouwJunior111</v>
      </c>
      <c r="AH462" s="217">
        <f t="shared" si="40"/>
        <v>111</v>
      </c>
      <c r="AI462" s="217">
        <v>31</v>
      </c>
    </row>
    <row r="463" spans="1:35" x14ac:dyDescent="0.25">
      <c r="A463" s="217"/>
      <c r="B463" s="217"/>
      <c r="G463" s="217"/>
      <c r="H463" s="217"/>
      <c r="J463" s="217"/>
      <c r="K463" s="217"/>
      <c r="L463" s="217"/>
      <c r="M463" s="217"/>
      <c r="N463" s="217"/>
      <c r="O463" s="217"/>
      <c r="P463" s="217"/>
      <c r="Q463" s="217"/>
      <c r="R463" s="217"/>
      <c r="T463" s="217"/>
      <c r="U463" s="217"/>
      <c r="V463" s="217"/>
      <c r="AF463" s="207" t="s">
        <v>254</v>
      </c>
      <c r="AG463" s="207" t="str">
        <f t="shared" si="39"/>
        <v>VrouwJunior112</v>
      </c>
      <c r="AH463" s="217">
        <f t="shared" si="40"/>
        <v>112</v>
      </c>
      <c r="AI463" s="217">
        <v>31</v>
      </c>
    </row>
    <row r="464" spans="1:35" x14ac:dyDescent="0.25">
      <c r="A464" s="217"/>
      <c r="B464" s="217"/>
      <c r="G464" s="217"/>
      <c r="H464" s="217"/>
      <c r="J464" s="217"/>
      <c r="K464" s="217"/>
      <c r="L464" s="217"/>
      <c r="M464" s="217"/>
      <c r="N464" s="217"/>
      <c r="O464" s="217"/>
      <c r="P464" s="217"/>
      <c r="Q464" s="217"/>
      <c r="R464" s="217"/>
      <c r="T464" s="217"/>
      <c r="U464" s="217"/>
      <c r="V464" s="217"/>
      <c r="AF464" s="207" t="s">
        <v>254</v>
      </c>
      <c r="AG464" s="207" t="str">
        <f t="shared" si="39"/>
        <v>VrouwJunior113</v>
      </c>
      <c r="AH464" s="217">
        <f t="shared" si="40"/>
        <v>113</v>
      </c>
      <c r="AI464" s="217">
        <v>31</v>
      </c>
    </row>
    <row r="465" spans="1:35" x14ac:dyDescent="0.25">
      <c r="A465" s="217"/>
      <c r="B465" s="217"/>
      <c r="G465" s="217"/>
      <c r="H465" s="217"/>
      <c r="J465" s="217"/>
      <c r="K465" s="217"/>
      <c r="L465" s="217"/>
      <c r="M465" s="217"/>
      <c r="N465" s="217"/>
      <c r="O465" s="217"/>
      <c r="P465" s="217"/>
      <c r="Q465" s="217"/>
      <c r="R465" s="217"/>
      <c r="T465" s="217"/>
      <c r="U465" s="217"/>
      <c r="V465" s="217"/>
      <c r="AF465" s="207" t="s">
        <v>254</v>
      </c>
      <c r="AG465" s="207" t="str">
        <f t="shared" si="39"/>
        <v>VrouwJunior114</v>
      </c>
      <c r="AH465" s="217">
        <f t="shared" si="40"/>
        <v>114</v>
      </c>
      <c r="AI465" s="217">
        <v>31</v>
      </c>
    </row>
    <row r="466" spans="1:35" x14ac:dyDescent="0.25">
      <c r="A466" s="217"/>
      <c r="B466" s="217"/>
      <c r="G466" s="217"/>
      <c r="H466" s="217"/>
      <c r="J466" s="217"/>
      <c r="K466" s="217"/>
      <c r="L466" s="217"/>
      <c r="M466" s="217"/>
      <c r="N466" s="217"/>
      <c r="O466" s="217"/>
      <c r="P466" s="217"/>
      <c r="Q466" s="217"/>
      <c r="R466" s="217"/>
      <c r="T466" s="217"/>
      <c r="U466" s="217"/>
      <c r="V466" s="217"/>
      <c r="AF466" s="207" t="s">
        <v>254</v>
      </c>
      <c r="AG466" s="207" t="str">
        <f t="shared" si="39"/>
        <v>VrouwJunior115</v>
      </c>
      <c r="AH466" s="217">
        <f t="shared" si="40"/>
        <v>115</v>
      </c>
      <c r="AI466" s="217">
        <v>31</v>
      </c>
    </row>
    <row r="467" spans="1:35" x14ac:dyDescent="0.25">
      <c r="A467" s="217"/>
      <c r="B467" s="217"/>
      <c r="G467" s="217"/>
      <c r="H467" s="217"/>
      <c r="J467" s="217"/>
      <c r="K467" s="217"/>
      <c r="L467" s="217"/>
      <c r="M467" s="217"/>
      <c r="N467" s="217"/>
      <c r="O467" s="217"/>
      <c r="P467" s="217"/>
      <c r="Q467" s="217"/>
      <c r="R467" s="217"/>
      <c r="T467" s="217"/>
      <c r="U467" s="217"/>
      <c r="V467" s="217"/>
      <c r="AF467" s="207" t="s">
        <v>254</v>
      </c>
      <c r="AG467" s="207" t="str">
        <f t="shared" si="39"/>
        <v>VrouwJunior116</v>
      </c>
      <c r="AH467" s="217">
        <f t="shared" si="40"/>
        <v>116</v>
      </c>
      <c r="AI467" s="217">
        <v>31</v>
      </c>
    </row>
    <row r="468" spans="1:35" x14ac:dyDescent="0.25">
      <c r="A468" s="217"/>
      <c r="B468" s="217"/>
      <c r="G468" s="217"/>
      <c r="H468" s="217"/>
      <c r="J468" s="217"/>
      <c r="K468" s="217"/>
      <c r="L468" s="217"/>
      <c r="M468" s="217"/>
      <c r="N468" s="217"/>
      <c r="O468" s="217"/>
      <c r="P468" s="217"/>
      <c r="Q468" s="217"/>
      <c r="R468" s="217"/>
      <c r="T468" s="217"/>
      <c r="U468" s="217"/>
      <c r="V468" s="217"/>
      <c r="AF468" s="207" t="s">
        <v>254</v>
      </c>
      <c r="AG468" s="207" t="str">
        <f t="shared" si="39"/>
        <v>VrouwJunior117</v>
      </c>
      <c r="AH468" s="217">
        <f t="shared" si="40"/>
        <v>117</v>
      </c>
      <c r="AI468" s="217">
        <v>31</v>
      </c>
    </row>
    <row r="469" spans="1:35" x14ac:dyDescent="0.25">
      <c r="B469" s="217"/>
      <c r="G469" s="217"/>
      <c r="H469" s="217"/>
      <c r="J469" s="217"/>
      <c r="K469" s="217"/>
      <c r="L469" s="217"/>
      <c r="M469" s="217"/>
      <c r="N469" s="217"/>
      <c r="O469" s="217"/>
      <c r="P469" s="217"/>
      <c r="Q469" s="217"/>
      <c r="R469" s="217"/>
      <c r="T469" s="217"/>
      <c r="U469" s="217"/>
      <c r="V469" s="217"/>
      <c r="AF469" s="207" t="s">
        <v>254</v>
      </c>
      <c r="AG469" s="207" t="str">
        <f t="shared" si="39"/>
        <v>VrouwJunior118</v>
      </c>
      <c r="AH469" s="217">
        <f t="shared" si="40"/>
        <v>118</v>
      </c>
      <c r="AI469" s="217">
        <v>31</v>
      </c>
    </row>
    <row r="470" spans="1:35" x14ac:dyDescent="0.25">
      <c r="B470" s="217"/>
      <c r="G470" s="217"/>
      <c r="H470" s="217"/>
      <c r="J470" s="217"/>
      <c r="K470" s="217"/>
      <c r="L470" s="217"/>
      <c r="M470" s="217"/>
      <c r="N470" s="217"/>
      <c r="O470" s="217"/>
      <c r="P470" s="217"/>
      <c r="Q470" s="217"/>
      <c r="R470" s="217"/>
      <c r="T470" s="217"/>
      <c r="U470" s="217"/>
      <c r="V470" s="217"/>
      <c r="AF470" s="207" t="s">
        <v>254</v>
      </c>
      <c r="AG470" s="207" t="str">
        <f t="shared" si="39"/>
        <v>VrouwJunior119</v>
      </c>
      <c r="AH470" s="217">
        <f t="shared" si="40"/>
        <v>119</v>
      </c>
      <c r="AI470" s="217">
        <v>31</v>
      </c>
    </row>
    <row r="471" spans="1:35" x14ac:dyDescent="0.25">
      <c r="B471" s="217"/>
      <c r="G471" s="217"/>
      <c r="H471" s="217"/>
      <c r="J471" s="217"/>
      <c r="K471" s="217"/>
      <c r="L471" s="217"/>
      <c r="M471" s="217"/>
      <c r="N471" s="217"/>
      <c r="O471" s="217"/>
      <c r="P471" s="217"/>
      <c r="Q471" s="217"/>
      <c r="R471" s="217"/>
      <c r="T471" s="217"/>
      <c r="U471" s="217"/>
      <c r="V471" s="217"/>
      <c r="AF471" s="207" t="s">
        <v>254</v>
      </c>
      <c r="AG471" s="207" t="str">
        <f t="shared" si="39"/>
        <v>VrouwJunior120</v>
      </c>
      <c r="AH471" s="217">
        <f t="shared" si="40"/>
        <v>120</v>
      </c>
      <c r="AI471" s="217">
        <v>31</v>
      </c>
    </row>
    <row r="472" spans="1:35" x14ac:dyDescent="0.25">
      <c r="B472" s="217"/>
      <c r="G472" s="217"/>
      <c r="H472" s="217"/>
      <c r="J472" s="217"/>
      <c r="K472" s="217"/>
      <c r="L472" s="217"/>
      <c r="M472" s="217"/>
      <c r="N472" s="217"/>
      <c r="O472" s="217"/>
      <c r="P472" s="217"/>
      <c r="Q472" s="217"/>
      <c r="R472" s="217"/>
      <c r="T472" s="217"/>
      <c r="U472" s="217"/>
      <c r="V472" s="217"/>
      <c r="AF472" s="207" t="s">
        <v>254</v>
      </c>
      <c r="AG472" s="207" t="str">
        <f t="shared" si="39"/>
        <v>VrouwJunior121</v>
      </c>
      <c r="AH472" s="217">
        <f t="shared" si="40"/>
        <v>121</v>
      </c>
      <c r="AI472" s="217">
        <v>31</v>
      </c>
    </row>
    <row r="473" spans="1:35" x14ac:dyDescent="0.25">
      <c r="B473" s="217"/>
      <c r="G473" s="217"/>
      <c r="H473" s="217"/>
      <c r="J473" s="217"/>
      <c r="K473" s="217"/>
      <c r="L473" s="217"/>
      <c r="M473" s="217"/>
      <c r="N473" s="217"/>
      <c r="O473" s="217"/>
      <c r="P473" s="217"/>
      <c r="Q473" s="217"/>
      <c r="R473" s="217"/>
      <c r="T473" s="217"/>
      <c r="U473" s="217"/>
      <c r="V473" s="217"/>
      <c r="AF473" s="207" t="s">
        <v>254</v>
      </c>
      <c r="AG473" s="207" t="str">
        <f t="shared" si="39"/>
        <v>VrouwJunior122</v>
      </c>
      <c r="AH473" s="217">
        <f t="shared" si="40"/>
        <v>122</v>
      </c>
      <c r="AI473" s="217">
        <v>31</v>
      </c>
    </row>
    <row r="474" spans="1:35" x14ac:dyDescent="0.25">
      <c r="B474" s="217"/>
      <c r="G474" s="217"/>
      <c r="H474" s="217"/>
      <c r="J474" s="217"/>
      <c r="K474" s="217"/>
      <c r="L474" s="217"/>
      <c r="M474" s="217"/>
      <c r="N474" s="217"/>
      <c r="O474" s="217"/>
      <c r="P474" s="217"/>
      <c r="Q474" s="217"/>
      <c r="R474" s="217"/>
      <c r="T474" s="217"/>
      <c r="U474" s="217"/>
      <c r="V474" s="217"/>
      <c r="AF474" s="207" t="s">
        <v>254</v>
      </c>
      <c r="AG474" s="207" t="str">
        <f t="shared" si="39"/>
        <v>VrouwJunior123</v>
      </c>
      <c r="AH474" s="217">
        <f t="shared" si="40"/>
        <v>123</v>
      </c>
      <c r="AI474" s="217">
        <v>31</v>
      </c>
    </row>
    <row r="475" spans="1:35" x14ac:dyDescent="0.25">
      <c r="B475" s="217"/>
      <c r="G475" s="217"/>
      <c r="H475" s="217"/>
      <c r="J475" s="217"/>
      <c r="K475" s="217"/>
      <c r="L475" s="217"/>
      <c r="M475" s="217"/>
      <c r="N475" s="217"/>
      <c r="P475" s="217"/>
      <c r="Q475" s="217"/>
      <c r="R475" s="217"/>
      <c r="T475" s="217"/>
      <c r="U475" s="217"/>
      <c r="AF475" s="207" t="s">
        <v>254</v>
      </c>
      <c r="AG475" s="207" t="str">
        <f t="shared" si="39"/>
        <v>VrouwJunior124</v>
      </c>
      <c r="AH475" s="217">
        <f t="shared" si="40"/>
        <v>124</v>
      </c>
      <c r="AI475" s="217">
        <v>31</v>
      </c>
    </row>
    <row r="476" spans="1:35" x14ac:dyDescent="0.25">
      <c r="B476" s="217"/>
      <c r="J476" s="217"/>
      <c r="K476" s="217"/>
      <c r="L476" s="217"/>
      <c r="M476" s="217"/>
      <c r="N476" s="217"/>
      <c r="P476" s="217"/>
      <c r="Q476" s="217"/>
      <c r="R476" s="217"/>
      <c r="T476" s="217"/>
      <c r="U476" s="217"/>
      <c r="AF476" s="207" t="s">
        <v>254</v>
      </c>
      <c r="AG476" s="207" t="str">
        <f t="shared" si="39"/>
        <v>VrouwJunior125</v>
      </c>
      <c r="AH476" s="217">
        <f t="shared" si="40"/>
        <v>125</v>
      </c>
      <c r="AI476" s="217">
        <v>31</v>
      </c>
    </row>
    <row r="477" spans="1:35" x14ac:dyDescent="0.25">
      <c r="J477" s="217"/>
      <c r="K477" s="217"/>
      <c r="L477" s="217"/>
      <c r="M477" s="217"/>
      <c r="N477" s="217"/>
      <c r="P477" s="217"/>
      <c r="Q477" s="217"/>
      <c r="R477" s="217"/>
      <c r="T477" s="217"/>
      <c r="U477" s="217"/>
      <c r="AF477" s="207" t="s">
        <v>255</v>
      </c>
      <c r="AG477" s="207" t="str">
        <f t="shared" si="39"/>
        <v>ManSenior15</v>
      </c>
      <c r="AH477" s="217">
        <v>15</v>
      </c>
      <c r="AI477" s="217">
        <v>11</v>
      </c>
    </row>
    <row r="478" spans="1:35" x14ac:dyDescent="0.25">
      <c r="J478" s="217"/>
      <c r="K478" s="217"/>
      <c r="L478" s="217"/>
      <c r="M478" s="217"/>
      <c r="N478" s="217"/>
      <c r="P478" s="217"/>
      <c r="Q478" s="217"/>
      <c r="R478" s="217"/>
      <c r="T478" s="217"/>
      <c r="U478" s="217"/>
      <c r="AF478" s="207" t="s">
        <v>255</v>
      </c>
      <c r="AG478" s="207" t="str">
        <f t="shared" si="39"/>
        <v>ManSenior16</v>
      </c>
      <c r="AH478" s="217">
        <v>16</v>
      </c>
      <c r="AI478" s="217">
        <v>11</v>
      </c>
    </row>
    <row r="479" spans="1:35" x14ac:dyDescent="0.25">
      <c r="J479" s="217"/>
      <c r="K479" s="217"/>
      <c r="L479" s="217"/>
      <c r="M479" s="217"/>
      <c r="N479" s="217"/>
      <c r="P479" s="217"/>
      <c r="Q479" s="217"/>
      <c r="R479" s="217"/>
      <c r="T479" s="217"/>
      <c r="U479" s="217"/>
      <c r="AF479" s="207" t="s">
        <v>255</v>
      </c>
      <c r="AG479" s="207" t="str">
        <f t="shared" si="39"/>
        <v>ManSenior17</v>
      </c>
      <c r="AH479" s="217">
        <v>17</v>
      </c>
      <c r="AI479" s="217">
        <v>11</v>
      </c>
    </row>
    <row r="480" spans="1:35" x14ac:dyDescent="0.25">
      <c r="J480" s="217"/>
      <c r="K480" s="217"/>
      <c r="L480" s="217"/>
      <c r="M480" s="217"/>
      <c r="N480" s="217"/>
      <c r="P480" s="217"/>
      <c r="Q480" s="217"/>
      <c r="R480" s="217"/>
      <c r="T480" s="217"/>
      <c r="U480" s="217"/>
      <c r="AF480" s="207" t="s">
        <v>255</v>
      </c>
      <c r="AG480" s="207" t="str">
        <f t="shared" si="39"/>
        <v>ManSenior18</v>
      </c>
      <c r="AH480" s="217">
        <v>18</v>
      </c>
      <c r="AI480" s="217">
        <v>11</v>
      </c>
    </row>
    <row r="481" spans="10:35" x14ac:dyDescent="0.25">
      <c r="J481" s="217"/>
      <c r="K481" s="217"/>
      <c r="L481" s="217"/>
      <c r="M481" s="217"/>
      <c r="N481" s="217"/>
      <c r="P481" s="217"/>
      <c r="Q481" s="217"/>
      <c r="R481" s="217"/>
      <c r="T481" s="217"/>
      <c r="U481" s="217"/>
      <c r="AF481" s="207" t="s">
        <v>255</v>
      </c>
      <c r="AG481" s="207" t="str">
        <f t="shared" si="39"/>
        <v>ManSenior19</v>
      </c>
      <c r="AH481" s="217">
        <v>19</v>
      </c>
      <c r="AI481" s="217">
        <v>11</v>
      </c>
    </row>
    <row r="482" spans="10:35" x14ac:dyDescent="0.25">
      <c r="J482" s="217"/>
      <c r="K482" s="217"/>
      <c r="L482" s="217"/>
      <c r="M482" s="217"/>
      <c r="N482" s="217"/>
      <c r="P482" s="217"/>
      <c r="Q482" s="217"/>
      <c r="R482" s="217"/>
      <c r="T482" s="217"/>
      <c r="U482" s="217"/>
      <c r="AF482" s="207" t="s">
        <v>255</v>
      </c>
      <c r="AG482" s="207" t="str">
        <f t="shared" si="39"/>
        <v>ManSenior20</v>
      </c>
      <c r="AH482" s="217">
        <v>20</v>
      </c>
      <c r="AI482" s="217">
        <v>11</v>
      </c>
    </row>
    <row r="483" spans="10:35" x14ac:dyDescent="0.25">
      <c r="J483" s="217"/>
      <c r="K483" s="217"/>
      <c r="L483" s="217"/>
      <c r="M483" s="217"/>
      <c r="N483" s="217"/>
      <c r="P483" s="217"/>
      <c r="Q483" s="217"/>
      <c r="R483" s="217"/>
      <c r="T483" s="217"/>
      <c r="U483" s="217"/>
      <c r="AF483" s="207" t="s">
        <v>255</v>
      </c>
      <c r="AG483" s="207" t="str">
        <f t="shared" si="39"/>
        <v>ManSenior21</v>
      </c>
      <c r="AH483" s="217">
        <v>21</v>
      </c>
      <c r="AI483" s="217">
        <v>11</v>
      </c>
    </row>
    <row r="484" spans="10:35" x14ac:dyDescent="0.25">
      <c r="J484" s="217"/>
      <c r="K484" s="217"/>
      <c r="L484" s="217"/>
      <c r="M484" s="217"/>
      <c r="N484" s="217"/>
      <c r="P484" s="217"/>
      <c r="Q484" s="217"/>
      <c r="R484" s="217"/>
      <c r="T484" s="217"/>
      <c r="U484" s="217"/>
      <c r="AF484" s="207" t="s">
        <v>255</v>
      </c>
      <c r="AG484" s="207" t="str">
        <f t="shared" si="39"/>
        <v>ManSenior22</v>
      </c>
      <c r="AH484" s="217">
        <v>22</v>
      </c>
      <c r="AI484" s="217">
        <v>11</v>
      </c>
    </row>
    <row r="485" spans="10:35" x14ac:dyDescent="0.25">
      <c r="J485" s="217"/>
      <c r="K485" s="217"/>
      <c r="L485" s="217"/>
      <c r="M485" s="217"/>
      <c r="N485" s="217"/>
      <c r="P485" s="217"/>
      <c r="Q485" s="217"/>
      <c r="R485" s="217"/>
      <c r="T485" s="217"/>
      <c r="U485" s="217"/>
      <c r="AF485" s="207" t="s">
        <v>255</v>
      </c>
      <c r="AG485" s="207" t="str">
        <f t="shared" si="39"/>
        <v>ManSenior23</v>
      </c>
      <c r="AH485" s="217">
        <v>23</v>
      </c>
      <c r="AI485" s="217">
        <v>11</v>
      </c>
    </row>
    <row r="486" spans="10:35" x14ac:dyDescent="0.25">
      <c r="J486" s="217"/>
      <c r="K486" s="217"/>
      <c r="L486" s="217"/>
      <c r="M486" s="217"/>
      <c r="N486" s="217"/>
      <c r="P486" s="217"/>
      <c r="Q486" s="217"/>
      <c r="R486" s="217"/>
      <c r="T486" s="217"/>
      <c r="U486" s="217"/>
      <c r="AF486" s="207" t="s">
        <v>255</v>
      </c>
      <c r="AG486" s="207" t="str">
        <f t="shared" si="39"/>
        <v>ManSenior24</v>
      </c>
      <c r="AH486" s="217">
        <v>24</v>
      </c>
      <c r="AI486" s="217">
        <v>11</v>
      </c>
    </row>
    <row r="487" spans="10:35" x14ac:dyDescent="0.25">
      <c r="J487" s="217"/>
      <c r="K487" s="217"/>
      <c r="L487" s="217"/>
      <c r="M487" s="217"/>
      <c r="N487" s="217"/>
      <c r="P487" s="217"/>
      <c r="Q487" s="217"/>
      <c r="R487" s="217"/>
      <c r="T487" s="217"/>
      <c r="U487" s="217"/>
      <c r="AF487" s="207" t="s">
        <v>255</v>
      </c>
      <c r="AG487" s="207" t="str">
        <f t="shared" si="39"/>
        <v>ManSenior25</v>
      </c>
      <c r="AH487" s="217">
        <v>25</v>
      </c>
      <c r="AI487" s="217">
        <v>11</v>
      </c>
    </row>
    <row r="488" spans="10:35" x14ac:dyDescent="0.25">
      <c r="J488" s="217"/>
      <c r="K488" s="217"/>
      <c r="L488" s="217"/>
      <c r="M488" s="217"/>
      <c r="N488" s="217"/>
      <c r="P488" s="217"/>
      <c r="Q488" s="217"/>
      <c r="R488" s="217"/>
      <c r="T488" s="217"/>
      <c r="U488" s="217"/>
      <c r="AF488" s="207" t="s">
        <v>255</v>
      </c>
      <c r="AG488" s="207" t="str">
        <f t="shared" si="39"/>
        <v>ManSenior26</v>
      </c>
      <c r="AH488" s="217">
        <v>26</v>
      </c>
      <c r="AI488" s="217">
        <v>11</v>
      </c>
    </row>
    <row r="489" spans="10:35" x14ac:dyDescent="0.25">
      <c r="J489" s="217"/>
      <c r="K489" s="217"/>
      <c r="L489" s="217"/>
      <c r="M489" s="217"/>
      <c r="N489" s="217"/>
      <c r="P489" s="217"/>
      <c r="Q489" s="217"/>
      <c r="R489" s="217"/>
      <c r="T489" s="217"/>
      <c r="U489" s="217"/>
      <c r="AF489" s="207" t="s">
        <v>255</v>
      </c>
      <c r="AG489" s="207" t="str">
        <f t="shared" si="39"/>
        <v>ManSenior27</v>
      </c>
      <c r="AH489" s="217">
        <v>27</v>
      </c>
      <c r="AI489" s="217">
        <v>11</v>
      </c>
    </row>
    <row r="490" spans="10:35" x14ac:dyDescent="0.25">
      <c r="J490" s="217"/>
      <c r="K490" s="217"/>
      <c r="L490" s="217"/>
      <c r="M490" s="217"/>
      <c r="N490" s="217"/>
      <c r="P490" s="217"/>
      <c r="Q490" s="217"/>
      <c r="R490" s="217"/>
      <c r="T490" s="217"/>
      <c r="U490" s="217"/>
      <c r="AF490" s="207" t="s">
        <v>255</v>
      </c>
      <c r="AG490" s="207" t="str">
        <f t="shared" si="39"/>
        <v>ManSenior28</v>
      </c>
      <c r="AH490" s="217">
        <v>28</v>
      </c>
      <c r="AI490" s="217">
        <v>11</v>
      </c>
    </row>
    <row r="491" spans="10:35" x14ac:dyDescent="0.25">
      <c r="J491" s="217"/>
      <c r="K491" s="217"/>
      <c r="L491" s="217"/>
      <c r="M491" s="217"/>
      <c r="N491" s="217"/>
      <c r="P491" s="217"/>
      <c r="Q491" s="217"/>
      <c r="R491" s="217"/>
      <c r="T491" s="217"/>
      <c r="U491" s="217"/>
      <c r="AF491" s="207" t="s">
        <v>255</v>
      </c>
      <c r="AG491" s="207" t="str">
        <f t="shared" si="39"/>
        <v>ManSenior29</v>
      </c>
      <c r="AH491" s="217">
        <v>29</v>
      </c>
      <c r="AI491" s="217">
        <v>11</v>
      </c>
    </row>
    <row r="492" spans="10:35" x14ac:dyDescent="0.25">
      <c r="J492" s="217"/>
      <c r="K492" s="217"/>
      <c r="L492" s="217"/>
      <c r="M492" s="217"/>
      <c r="N492" s="217"/>
      <c r="P492" s="217"/>
      <c r="Q492" s="217"/>
      <c r="R492" s="217"/>
      <c r="T492" s="217"/>
      <c r="U492" s="217"/>
      <c r="AF492" s="207" t="s">
        <v>255</v>
      </c>
      <c r="AG492" s="207" t="str">
        <f t="shared" si="39"/>
        <v>ManSenior30</v>
      </c>
      <c r="AH492" s="217">
        <v>30</v>
      </c>
      <c r="AI492" s="217">
        <v>11</v>
      </c>
    </row>
    <row r="493" spans="10:35" x14ac:dyDescent="0.25">
      <c r="J493" s="217"/>
      <c r="K493" s="217"/>
      <c r="L493" s="217"/>
      <c r="M493" s="217"/>
      <c r="N493" s="217"/>
      <c r="P493" s="217"/>
      <c r="Q493" s="217"/>
      <c r="R493" s="217"/>
      <c r="T493" s="217"/>
      <c r="U493" s="217"/>
      <c r="AF493" s="207" t="s">
        <v>255</v>
      </c>
      <c r="AG493" s="207" t="str">
        <f t="shared" si="39"/>
        <v>ManSenior31</v>
      </c>
      <c r="AH493" s="217">
        <v>31</v>
      </c>
      <c r="AI493" s="217">
        <v>11</v>
      </c>
    </row>
    <row r="494" spans="10:35" x14ac:dyDescent="0.25">
      <c r="J494" s="217"/>
      <c r="K494" s="217"/>
      <c r="L494" s="217"/>
      <c r="M494" s="217"/>
      <c r="N494" s="217"/>
      <c r="P494" s="217"/>
      <c r="Q494" s="217"/>
      <c r="R494" s="217"/>
      <c r="T494" s="217"/>
      <c r="U494" s="217"/>
      <c r="AF494" s="207" t="s">
        <v>255</v>
      </c>
      <c r="AG494" s="207" t="str">
        <f t="shared" si="39"/>
        <v>ManSenior32</v>
      </c>
      <c r="AH494" s="217">
        <v>32</v>
      </c>
      <c r="AI494" s="217">
        <v>11</v>
      </c>
    </row>
    <row r="495" spans="10:35" x14ac:dyDescent="0.25">
      <c r="J495" s="217"/>
      <c r="K495" s="217"/>
      <c r="L495" s="217"/>
      <c r="M495" s="217"/>
      <c r="N495" s="217"/>
      <c r="P495" s="217"/>
      <c r="Q495" s="217"/>
      <c r="R495" s="217"/>
      <c r="T495" s="217"/>
      <c r="U495" s="217"/>
      <c r="AF495" s="207" t="s">
        <v>255</v>
      </c>
      <c r="AG495" s="207" t="str">
        <f t="shared" si="39"/>
        <v>ManSenior33</v>
      </c>
      <c r="AH495" s="217">
        <v>33</v>
      </c>
      <c r="AI495" s="217">
        <v>11</v>
      </c>
    </row>
    <row r="496" spans="10:35" x14ac:dyDescent="0.25">
      <c r="J496" s="217"/>
      <c r="K496" s="217"/>
      <c r="L496" s="217"/>
      <c r="M496" s="217"/>
      <c r="N496" s="217"/>
      <c r="P496" s="217"/>
      <c r="Q496" s="217"/>
      <c r="R496" s="217"/>
      <c r="T496" s="217"/>
      <c r="U496" s="217"/>
      <c r="AF496" s="207" t="s">
        <v>255</v>
      </c>
      <c r="AG496" s="207" t="str">
        <f t="shared" si="39"/>
        <v>ManSenior34</v>
      </c>
      <c r="AH496" s="217">
        <v>34</v>
      </c>
      <c r="AI496" s="217">
        <v>11</v>
      </c>
    </row>
    <row r="497" spans="10:35" x14ac:dyDescent="0.25">
      <c r="J497" s="217"/>
      <c r="K497" s="217"/>
      <c r="L497" s="217"/>
      <c r="M497" s="217"/>
      <c r="N497" s="217"/>
      <c r="P497" s="217"/>
      <c r="Q497" s="217"/>
      <c r="R497" s="217"/>
      <c r="T497" s="217"/>
      <c r="U497" s="217"/>
      <c r="AF497" s="207" t="s">
        <v>255</v>
      </c>
      <c r="AG497" s="207" t="str">
        <f t="shared" si="39"/>
        <v>ManSenior35</v>
      </c>
      <c r="AH497" s="217">
        <v>35</v>
      </c>
      <c r="AI497" s="217">
        <v>11</v>
      </c>
    </row>
    <row r="498" spans="10:35" x14ac:dyDescent="0.25">
      <c r="J498" s="217"/>
      <c r="K498" s="217"/>
      <c r="L498" s="217"/>
      <c r="M498" s="217"/>
      <c r="N498" s="217"/>
      <c r="P498" s="217"/>
      <c r="Q498" s="217"/>
      <c r="R498" s="217"/>
      <c r="T498" s="217"/>
      <c r="U498" s="217"/>
      <c r="AF498" s="207" t="s">
        <v>255</v>
      </c>
      <c r="AG498" s="207" t="str">
        <f t="shared" si="39"/>
        <v>ManSenior36</v>
      </c>
      <c r="AH498" s="217">
        <v>36</v>
      </c>
      <c r="AI498" s="217">
        <v>11</v>
      </c>
    </row>
    <row r="499" spans="10:35" x14ac:dyDescent="0.25">
      <c r="J499" s="217"/>
      <c r="K499" s="217"/>
      <c r="L499" s="217"/>
      <c r="M499" s="217"/>
      <c r="N499" s="217"/>
      <c r="P499" s="217"/>
      <c r="Q499" s="217"/>
      <c r="R499" s="217"/>
      <c r="T499" s="217"/>
      <c r="U499" s="217"/>
      <c r="AF499" s="207" t="s">
        <v>255</v>
      </c>
      <c r="AG499" s="207" t="str">
        <f t="shared" si="39"/>
        <v>ManSenior37</v>
      </c>
      <c r="AH499" s="217">
        <v>37</v>
      </c>
      <c r="AI499" s="217">
        <v>11</v>
      </c>
    </row>
    <row r="500" spans="10:35" x14ac:dyDescent="0.25">
      <c r="J500" s="217"/>
      <c r="K500" s="217"/>
      <c r="L500" s="217"/>
      <c r="M500" s="217"/>
      <c r="N500" s="217"/>
      <c r="P500" s="217"/>
      <c r="Q500" s="217"/>
      <c r="R500" s="217"/>
      <c r="T500" s="217"/>
      <c r="U500" s="217"/>
      <c r="AF500" s="207" t="s">
        <v>255</v>
      </c>
      <c r="AG500" s="207" t="str">
        <f t="shared" si="39"/>
        <v>ManSenior38</v>
      </c>
      <c r="AH500" s="217">
        <v>38</v>
      </c>
      <c r="AI500" s="217">
        <v>11</v>
      </c>
    </row>
    <row r="501" spans="10:35" x14ac:dyDescent="0.25">
      <c r="J501" s="217"/>
      <c r="K501" s="217"/>
      <c r="L501" s="217"/>
      <c r="M501" s="217"/>
      <c r="N501" s="217"/>
      <c r="P501" s="217"/>
      <c r="Q501" s="217"/>
      <c r="R501" s="217"/>
      <c r="T501" s="217"/>
      <c r="U501" s="217"/>
      <c r="AF501" s="207" t="s">
        <v>255</v>
      </c>
      <c r="AG501" s="207" t="str">
        <f t="shared" si="39"/>
        <v>ManSenior39</v>
      </c>
      <c r="AH501" s="217">
        <v>39</v>
      </c>
      <c r="AI501" s="217">
        <v>11</v>
      </c>
    </row>
    <row r="502" spans="10:35" x14ac:dyDescent="0.25">
      <c r="J502" s="217"/>
      <c r="K502" s="217"/>
      <c r="L502" s="217"/>
      <c r="M502" s="217"/>
      <c r="N502" s="217"/>
      <c r="P502" s="217"/>
      <c r="Q502" s="217"/>
      <c r="R502" s="217"/>
      <c r="T502" s="217"/>
      <c r="U502" s="217"/>
      <c r="AF502" s="207" t="s">
        <v>255</v>
      </c>
      <c r="AG502" s="207" t="str">
        <f t="shared" si="39"/>
        <v>ManSenior40</v>
      </c>
      <c r="AH502" s="217">
        <v>40</v>
      </c>
      <c r="AI502" s="217">
        <v>11</v>
      </c>
    </row>
    <row r="503" spans="10:35" x14ac:dyDescent="0.25">
      <c r="J503" s="217"/>
      <c r="K503" s="217"/>
      <c r="L503" s="217"/>
      <c r="M503" s="217"/>
      <c r="N503" s="217"/>
      <c r="P503" s="217"/>
      <c r="Q503" s="217"/>
      <c r="R503" s="217"/>
      <c r="T503" s="217"/>
      <c r="U503" s="217"/>
      <c r="AF503" s="207" t="s">
        <v>255</v>
      </c>
      <c r="AG503" s="207" t="str">
        <f t="shared" si="39"/>
        <v>ManSenior41</v>
      </c>
      <c r="AH503" s="217">
        <v>41</v>
      </c>
      <c r="AI503" s="217">
        <v>11</v>
      </c>
    </row>
    <row r="504" spans="10:35" x14ac:dyDescent="0.25">
      <c r="J504" s="217"/>
      <c r="K504" s="217"/>
      <c r="L504" s="217"/>
      <c r="M504" s="217"/>
      <c r="N504" s="217"/>
      <c r="P504" s="217"/>
      <c r="Q504" s="217"/>
      <c r="R504" s="217"/>
      <c r="T504" s="217"/>
      <c r="U504" s="217"/>
      <c r="AF504" s="207" t="s">
        <v>255</v>
      </c>
      <c r="AG504" s="207" t="str">
        <f t="shared" si="39"/>
        <v>ManSenior42</v>
      </c>
      <c r="AH504" s="217">
        <v>42</v>
      </c>
      <c r="AI504" s="217">
        <v>11</v>
      </c>
    </row>
    <row r="505" spans="10:35" x14ac:dyDescent="0.25">
      <c r="J505" s="217"/>
      <c r="K505" s="217"/>
      <c r="L505" s="217"/>
      <c r="M505" s="217"/>
      <c r="N505" s="217"/>
      <c r="P505" s="217"/>
      <c r="Q505" s="217"/>
      <c r="R505" s="217"/>
      <c r="T505" s="217"/>
      <c r="U505" s="217"/>
      <c r="AF505" s="207" t="s">
        <v>255</v>
      </c>
      <c r="AG505" s="207" t="str">
        <f t="shared" si="39"/>
        <v>ManSenior43</v>
      </c>
      <c r="AH505" s="217">
        <v>43</v>
      </c>
      <c r="AI505" s="217">
        <v>11</v>
      </c>
    </row>
    <row r="506" spans="10:35" x14ac:dyDescent="0.25">
      <c r="J506" s="217"/>
      <c r="K506" s="217"/>
      <c r="L506" s="217"/>
      <c r="M506" s="217"/>
      <c r="N506" s="217"/>
      <c r="P506" s="217"/>
      <c r="Q506" s="217"/>
      <c r="R506" s="217"/>
      <c r="T506" s="217"/>
      <c r="U506" s="217"/>
      <c r="AF506" s="207" t="s">
        <v>255</v>
      </c>
      <c r="AG506" s="207" t="str">
        <f t="shared" si="39"/>
        <v>ManSenior44</v>
      </c>
      <c r="AH506" s="217">
        <v>44</v>
      </c>
      <c r="AI506" s="217">
        <v>11</v>
      </c>
    </row>
    <row r="507" spans="10:35" x14ac:dyDescent="0.25">
      <c r="J507" s="217"/>
      <c r="K507" s="217"/>
      <c r="L507" s="217"/>
      <c r="M507" s="217"/>
      <c r="N507" s="217"/>
      <c r="P507" s="217"/>
      <c r="Q507" s="217"/>
      <c r="R507" s="217"/>
      <c r="T507" s="217"/>
      <c r="U507" s="217"/>
      <c r="AF507" s="207" t="s">
        <v>255</v>
      </c>
      <c r="AG507" s="207" t="str">
        <f t="shared" si="39"/>
        <v>ManSenior45</v>
      </c>
      <c r="AH507" s="217">
        <v>45</v>
      </c>
      <c r="AI507" s="217">
        <v>11</v>
      </c>
    </row>
    <row r="508" spans="10:35" x14ac:dyDescent="0.25">
      <c r="J508" s="217"/>
      <c r="K508" s="217"/>
      <c r="L508" s="217"/>
      <c r="M508" s="217"/>
      <c r="N508" s="217"/>
      <c r="P508" s="217"/>
      <c r="Q508" s="217"/>
      <c r="R508" s="217"/>
      <c r="T508" s="217"/>
      <c r="U508" s="217"/>
      <c r="AF508" s="207" t="s">
        <v>255</v>
      </c>
      <c r="AG508" s="207" t="str">
        <f t="shared" si="39"/>
        <v>ManSenior46</v>
      </c>
      <c r="AH508" s="217">
        <v>46</v>
      </c>
      <c r="AI508" s="217">
        <v>11</v>
      </c>
    </row>
    <row r="509" spans="10:35" x14ac:dyDescent="0.25">
      <c r="J509" s="217"/>
      <c r="K509" s="217"/>
      <c r="L509" s="217"/>
      <c r="M509" s="217"/>
      <c r="N509" s="217"/>
      <c r="P509" s="217"/>
      <c r="Q509" s="217"/>
      <c r="R509" s="217"/>
      <c r="T509" s="217"/>
      <c r="U509" s="217"/>
      <c r="AF509" s="207" t="s">
        <v>255</v>
      </c>
      <c r="AG509" s="207" t="str">
        <f t="shared" si="39"/>
        <v>ManSenior47</v>
      </c>
      <c r="AH509" s="217">
        <v>47</v>
      </c>
      <c r="AI509" s="217">
        <v>11</v>
      </c>
    </row>
    <row r="510" spans="10:35" x14ac:dyDescent="0.25">
      <c r="J510" s="217"/>
      <c r="K510" s="217"/>
      <c r="L510" s="217"/>
      <c r="M510" s="217"/>
      <c r="N510" s="217"/>
      <c r="P510" s="217"/>
      <c r="Q510" s="217"/>
      <c r="R510" s="217"/>
      <c r="T510" s="217"/>
      <c r="U510" s="217"/>
      <c r="AF510" s="207" t="s">
        <v>255</v>
      </c>
      <c r="AG510" s="207" t="str">
        <f t="shared" si="39"/>
        <v>ManSenior48</v>
      </c>
      <c r="AH510" s="217">
        <v>48</v>
      </c>
      <c r="AI510" s="217">
        <v>11</v>
      </c>
    </row>
    <row r="511" spans="10:35" x14ac:dyDescent="0.25">
      <c r="J511" s="217"/>
      <c r="K511" s="217"/>
      <c r="L511" s="217"/>
      <c r="M511" s="217"/>
      <c r="N511" s="217"/>
      <c r="P511" s="217"/>
      <c r="Q511" s="217"/>
      <c r="R511" s="217"/>
      <c r="T511" s="217"/>
      <c r="U511" s="217"/>
      <c r="AF511" s="207" t="s">
        <v>255</v>
      </c>
      <c r="AG511" s="207" t="str">
        <f t="shared" si="39"/>
        <v>ManSenior49</v>
      </c>
      <c r="AH511" s="217">
        <v>49</v>
      </c>
      <c r="AI511" s="217">
        <v>11</v>
      </c>
    </row>
    <row r="512" spans="10:35" x14ac:dyDescent="0.25">
      <c r="J512" s="217"/>
      <c r="K512" s="217"/>
      <c r="L512" s="217"/>
      <c r="M512" s="217"/>
      <c r="N512" s="217"/>
      <c r="P512" s="217"/>
      <c r="Q512" s="217"/>
      <c r="R512" s="217"/>
      <c r="T512" s="217"/>
      <c r="U512" s="217"/>
      <c r="AF512" s="207" t="s">
        <v>255</v>
      </c>
      <c r="AG512" s="207" t="str">
        <f t="shared" si="39"/>
        <v>ManSenior50</v>
      </c>
      <c r="AH512" s="217">
        <v>50</v>
      </c>
      <c r="AI512" s="217">
        <v>11</v>
      </c>
    </row>
    <row r="513" spans="10:35" x14ac:dyDescent="0.25">
      <c r="J513" s="217"/>
      <c r="K513" s="217"/>
      <c r="L513" s="217"/>
      <c r="M513" s="217"/>
      <c r="N513" s="217"/>
      <c r="P513" s="217"/>
      <c r="Q513" s="217"/>
      <c r="R513" s="217"/>
      <c r="T513" s="217"/>
      <c r="U513" s="217"/>
      <c r="AF513" s="207" t="s">
        <v>255</v>
      </c>
      <c r="AG513" s="207" t="str">
        <f t="shared" si="39"/>
        <v>ManSenior51</v>
      </c>
      <c r="AH513" s="217">
        <v>51</v>
      </c>
      <c r="AI513" s="217">
        <v>11</v>
      </c>
    </row>
    <row r="514" spans="10:35" x14ac:dyDescent="0.25">
      <c r="J514" s="217"/>
      <c r="K514" s="217"/>
      <c r="L514" s="217"/>
      <c r="M514" s="217"/>
      <c r="N514" s="217"/>
      <c r="P514" s="217"/>
      <c r="Q514" s="217"/>
      <c r="R514" s="217"/>
      <c r="T514" s="217"/>
      <c r="U514" s="217"/>
      <c r="AF514" s="207" t="s">
        <v>255</v>
      </c>
      <c r="AG514" s="207" t="str">
        <f t="shared" si="39"/>
        <v>ManSenior52</v>
      </c>
      <c r="AH514" s="217">
        <v>52</v>
      </c>
      <c r="AI514" s="217">
        <v>11</v>
      </c>
    </row>
    <row r="515" spans="10:35" x14ac:dyDescent="0.25">
      <c r="J515" s="217"/>
      <c r="K515" s="217"/>
      <c r="L515" s="217"/>
      <c r="M515" s="217"/>
      <c r="N515" s="217"/>
      <c r="P515" s="217"/>
      <c r="Q515" s="217"/>
      <c r="R515" s="217"/>
      <c r="T515" s="217"/>
      <c r="U515" s="217"/>
      <c r="AF515" s="207" t="s">
        <v>255</v>
      </c>
      <c r="AG515" s="207" t="str">
        <f t="shared" ref="AG515:AG578" si="41">CONCATENATE($AF515,$AH515)</f>
        <v>ManSenior53</v>
      </c>
      <c r="AH515" s="217">
        <v>53</v>
      </c>
      <c r="AI515" s="217">
        <v>11</v>
      </c>
    </row>
    <row r="516" spans="10:35" x14ac:dyDescent="0.25">
      <c r="J516" s="217"/>
      <c r="K516" s="217"/>
      <c r="L516" s="217"/>
      <c r="M516" s="217"/>
      <c r="N516" s="217"/>
      <c r="P516" s="217"/>
      <c r="Q516" s="217"/>
      <c r="R516" s="217"/>
      <c r="T516" s="217"/>
      <c r="U516" s="217"/>
      <c r="AF516" s="207" t="s">
        <v>255</v>
      </c>
      <c r="AG516" s="207" t="str">
        <f t="shared" si="41"/>
        <v>ManSenior54</v>
      </c>
      <c r="AH516" s="217">
        <v>54</v>
      </c>
      <c r="AI516" s="217">
        <v>11</v>
      </c>
    </row>
    <row r="517" spans="10:35" x14ac:dyDescent="0.25">
      <c r="J517" s="217"/>
      <c r="K517" s="217"/>
      <c r="L517" s="217"/>
      <c r="M517" s="217"/>
      <c r="N517" s="217"/>
      <c r="P517" s="217"/>
      <c r="Q517" s="217"/>
      <c r="R517" s="217"/>
      <c r="T517" s="217"/>
      <c r="U517" s="217"/>
      <c r="AF517" s="207" t="s">
        <v>255</v>
      </c>
      <c r="AG517" s="207" t="str">
        <f t="shared" si="41"/>
        <v>ManSenior55</v>
      </c>
      <c r="AH517" s="217">
        <v>55</v>
      </c>
      <c r="AI517" s="217">
        <v>11</v>
      </c>
    </row>
    <row r="518" spans="10:35" x14ac:dyDescent="0.25">
      <c r="J518" s="217"/>
      <c r="K518" s="217"/>
      <c r="L518" s="217"/>
      <c r="M518" s="217"/>
      <c r="N518" s="217"/>
      <c r="P518" s="217"/>
      <c r="Q518" s="217"/>
      <c r="R518" s="217"/>
      <c r="T518" s="217"/>
      <c r="U518" s="217"/>
      <c r="AF518" s="207" t="s">
        <v>255</v>
      </c>
      <c r="AG518" s="207" t="str">
        <f t="shared" si="41"/>
        <v>ManSenior56</v>
      </c>
      <c r="AH518" s="217">
        <v>56</v>
      </c>
      <c r="AI518" s="217">
        <v>11</v>
      </c>
    </row>
    <row r="519" spans="10:35" x14ac:dyDescent="0.25">
      <c r="J519" s="217"/>
      <c r="K519" s="217"/>
      <c r="L519" s="217"/>
      <c r="M519" s="217"/>
      <c r="N519" s="217"/>
      <c r="P519" s="217"/>
      <c r="Q519" s="217"/>
      <c r="R519" s="217"/>
      <c r="T519" s="217"/>
      <c r="U519" s="217"/>
      <c r="AF519" s="207" t="s">
        <v>255</v>
      </c>
      <c r="AG519" s="207" t="str">
        <f t="shared" si="41"/>
        <v>ManSenior57</v>
      </c>
      <c r="AH519" s="217">
        <v>57</v>
      </c>
      <c r="AI519" s="217">
        <v>12</v>
      </c>
    </row>
    <row r="520" spans="10:35" x14ac:dyDescent="0.25">
      <c r="J520" s="217"/>
      <c r="K520" s="217"/>
      <c r="L520" s="217"/>
      <c r="M520" s="217"/>
      <c r="N520" s="217"/>
      <c r="P520" s="217"/>
      <c r="Q520" s="217"/>
      <c r="R520" s="217"/>
      <c r="T520" s="217"/>
      <c r="U520" s="217"/>
      <c r="AF520" s="207" t="s">
        <v>255</v>
      </c>
      <c r="AG520" s="207" t="str">
        <f t="shared" si="41"/>
        <v>ManSenior58</v>
      </c>
      <c r="AH520" s="217">
        <v>58</v>
      </c>
      <c r="AI520" s="217">
        <v>12</v>
      </c>
    </row>
    <row r="521" spans="10:35" x14ac:dyDescent="0.25">
      <c r="J521" s="217"/>
      <c r="K521" s="217"/>
      <c r="L521" s="217"/>
      <c r="M521" s="217"/>
      <c r="N521" s="217"/>
      <c r="P521" s="217"/>
      <c r="Q521" s="217"/>
      <c r="R521" s="217"/>
      <c r="T521" s="217"/>
      <c r="U521" s="217"/>
      <c r="AF521" s="207" t="s">
        <v>255</v>
      </c>
      <c r="AG521" s="207" t="str">
        <f t="shared" si="41"/>
        <v>ManSenior59</v>
      </c>
      <c r="AH521" s="217">
        <v>59</v>
      </c>
      <c r="AI521" s="217">
        <v>12</v>
      </c>
    </row>
    <row r="522" spans="10:35" x14ac:dyDescent="0.25">
      <c r="J522" s="217"/>
      <c r="K522" s="217"/>
      <c r="L522" s="217"/>
      <c r="M522" s="217"/>
      <c r="N522" s="217"/>
      <c r="P522" s="217"/>
      <c r="Q522" s="217"/>
      <c r="R522" s="217"/>
      <c r="T522" s="217"/>
      <c r="U522" s="217"/>
      <c r="AF522" s="207" t="s">
        <v>255</v>
      </c>
      <c r="AG522" s="207" t="str">
        <f t="shared" si="41"/>
        <v>ManSenior60</v>
      </c>
      <c r="AH522" s="217">
        <v>60</v>
      </c>
      <c r="AI522" s="217">
        <v>12</v>
      </c>
    </row>
    <row r="523" spans="10:35" x14ac:dyDescent="0.25">
      <c r="J523" s="217"/>
      <c r="K523" s="217"/>
      <c r="L523" s="217"/>
      <c r="M523" s="217"/>
      <c r="N523" s="217"/>
      <c r="P523" s="217"/>
      <c r="Q523" s="217"/>
      <c r="R523" s="217"/>
      <c r="T523" s="217"/>
      <c r="U523" s="217"/>
      <c r="AF523" s="207" t="s">
        <v>255</v>
      </c>
      <c r="AG523" s="207" t="str">
        <f t="shared" si="41"/>
        <v>ManSenior61</v>
      </c>
      <c r="AH523" s="217">
        <v>61</v>
      </c>
      <c r="AI523" s="217">
        <v>12</v>
      </c>
    </row>
    <row r="524" spans="10:35" x14ac:dyDescent="0.25">
      <c r="J524" s="217"/>
      <c r="K524" s="217"/>
      <c r="L524" s="217"/>
      <c r="M524" s="217"/>
      <c r="N524" s="217"/>
      <c r="P524" s="217"/>
      <c r="Q524" s="217"/>
      <c r="R524" s="217"/>
      <c r="T524" s="217"/>
      <c r="U524" s="217"/>
      <c r="AF524" s="207" t="s">
        <v>255</v>
      </c>
      <c r="AG524" s="207" t="str">
        <f t="shared" si="41"/>
        <v>ManSenior62</v>
      </c>
      <c r="AH524" s="217">
        <v>62</v>
      </c>
      <c r="AI524" s="217">
        <v>12</v>
      </c>
    </row>
    <row r="525" spans="10:35" x14ac:dyDescent="0.25">
      <c r="J525" s="217"/>
      <c r="K525" s="217"/>
      <c r="L525" s="217"/>
      <c r="M525" s="217"/>
      <c r="N525" s="217"/>
      <c r="P525" s="217"/>
      <c r="Q525" s="217"/>
      <c r="R525" s="217"/>
      <c r="T525" s="217"/>
      <c r="U525" s="217"/>
      <c r="AF525" s="207" t="s">
        <v>255</v>
      </c>
      <c r="AG525" s="207" t="str">
        <f t="shared" si="41"/>
        <v>ManSenior63</v>
      </c>
      <c r="AH525" s="217">
        <v>63</v>
      </c>
      <c r="AI525" s="217">
        <v>13</v>
      </c>
    </row>
    <row r="526" spans="10:35" x14ac:dyDescent="0.25">
      <c r="J526" s="217"/>
      <c r="K526" s="217"/>
      <c r="L526" s="217"/>
      <c r="M526" s="217"/>
      <c r="N526" s="217"/>
      <c r="P526" s="217"/>
      <c r="Q526" s="217"/>
      <c r="R526" s="217"/>
      <c r="T526" s="217"/>
      <c r="U526" s="217"/>
      <c r="AF526" s="207" t="s">
        <v>255</v>
      </c>
      <c r="AG526" s="207" t="str">
        <f t="shared" si="41"/>
        <v>ManSenior64</v>
      </c>
      <c r="AH526" s="217">
        <v>64</v>
      </c>
      <c r="AI526" s="217">
        <v>13</v>
      </c>
    </row>
    <row r="527" spans="10:35" x14ac:dyDescent="0.25">
      <c r="J527" s="217"/>
      <c r="K527" s="217"/>
      <c r="L527" s="217"/>
      <c r="M527" s="217"/>
      <c r="N527" s="217"/>
      <c r="P527" s="217"/>
      <c r="Q527" s="217"/>
      <c r="R527" s="217"/>
      <c r="T527" s="217"/>
      <c r="U527" s="217"/>
      <c r="AF527" s="207" t="s">
        <v>255</v>
      </c>
      <c r="AG527" s="207" t="str">
        <f t="shared" si="41"/>
        <v>ManSenior65</v>
      </c>
      <c r="AH527" s="217">
        <v>65</v>
      </c>
      <c r="AI527" s="217">
        <v>13</v>
      </c>
    </row>
    <row r="528" spans="10:35" x14ac:dyDescent="0.25">
      <c r="J528" s="217"/>
      <c r="K528" s="217"/>
      <c r="L528" s="217"/>
      <c r="M528" s="217"/>
      <c r="N528" s="217"/>
      <c r="P528" s="217"/>
      <c r="Q528" s="217"/>
      <c r="R528" s="217"/>
      <c r="T528" s="217"/>
      <c r="U528" s="217"/>
      <c r="AF528" s="207" t="s">
        <v>255</v>
      </c>
      <c r="AG528" s="207" t="str">
        <f t="shared" si="41"/>
        <v>ManSenior66</v>
      </c>
      <c r="AH528" s="217">
        <v>66</v>
      </c>
      <c r="AI528" s="217">
        <v>13</v>
      </c>
    </row>
    <row r="529" spans="10:35" x14ac:dyDescent="0.25">
      <c r="J529" s="217"/>
      <c r="K529" s="217"/>
      <c r="L529" s="217"/>
      <c r="M529" s="217"/>
      <c r="N529" s="217"/>
      <c r="P529" s="217"/>
      <c r="Q529" s="217"/>
      <c r="R529" s="217"/>
      <c r="T529" s="217"/>
      <c r="U529" s="217"/>
      <c r="AF529" s="207" t="s">
        <v>255</v>
      </c>
      <c r="AG529" s="207" t="str">
        <f t="shared" si="41"/>
        <v>ManSenior67</v>
      </c>
      <c r="AH529" s="217">
        <v>67</v>
      </c>
      <c r="AI529" s="217">
        <v>13</v>
      </c>
    </row>
    <row r="530" spans="10:35" x14ac:dyDescent="0.25">
      <c r="J530" s="217"/>
      <c r="K530" s="217"/>
      <c r="L530" s="217"/>
      <c r="M530" s="217"/>
      <c r="N530" s="217"/>
      <c r="P530" s="217"/>
      <c r="Q530" s="217"/>
      <c r="R530" s="217"/>
      <c r="T530" s="217"/>
      <c r="U530" s="217"/>
      <c r="AF530" s="207" t="s">
        <v>255</v>
      </c>
      <c r="AG530" s="207" t="str">
        <f t="shared" si="41"/>
        <v>ManSenior68</v>
      </c>
      <c r="AH530" s="217">
        <v>68</v>
      </c>
      <c r="AI530" s="217">
        <v>13</v>
      </c>
    </row>
    <row r="531" spans="10:35" x14ac:dyDescent="0.25">
      <c r="J531" s="217"/>
      <c r="K531" s="217"/>
      <c r="L531" s="217"/>
      <c r="M531" s="217"/>
      <c r="N531" s="217"/>
      <c r="P531" s="217"/>
      <c r="Q531" s="217"/>
      <c r="R531" s="217"/>
      <c r="T531" s="217"/>
      <c r="U531" s="217"/>
      <c r="AF531" s="207" t="s">
        <v>255</v>
      </c>
      <c r="AG531" s="207" t="str">
        <f t="shared" si="41"/>
        <v>ManSenior69</v>
      </c>
      <c r="AH531" s="217">
        <v>69</v>
      </c>
      <c r="AI531" s="217">
        <v>13</v>
      </c>
    </row>
    <row r="532" spans="10:35" x14ac:dyDescent="0.25">
      <c r="J532" s="217"/>
      <c r="K532" s="217"/>
      <c r="L532" s="217"/>
      <c r="M532" s="217"/>
      <c r="N532" s="217"/>
      <c r="P532" s="217"/>
      <c r="Q532" s="217"/>
      <c r="R532" s="217"/>
      <c r="T532" s="217"/>
      <c r="U532" s="217"/>
      <c r="AF532" s="207" t="s">
        <v>255</v>
      </c>
      <c r="AG532" s="207" t="str">
        <f t="shared" si="41"/>
        <v>ManSenior70</v>
      </c>
      <c r="AH532" s="217">
        <v>70</v>
      </c>
      <c r="AI532" s="217">
        <v>14</v>
      </c>
    </row>
    <row r="533" spans="10:35" x14ac:dyDescent="0.25">
      <c r="J533" s="217"/>
      <c r="K533" s="217"/>
      <c r="L533" s="217"/>
      <c r="M533" s="217"/>
      <c r="N533" s="217"/>
      <c r="P533" s="217"/>
      <c r="Q533" s="217"/>
      <c r="R533" s="217"/>
      <c r="T533" s="217"/>
      <c r="U533" s="217"/>
      <c r="AF533" s="207" t="s">
        <v>255</v>
      </c>
      <c r="AG533" s="207" t="str">
        <f t="shared" si="41"/>
        <v>ManSenior71</v>
      </c>
      <c r="AH533" s="217">
        <v>71</v>
      </c>
      <c r="AI533" s="217">
        <v>14</v>
      </c>
    </row>
    <row r="534" spans="10:35" x14ac:dyDescent="0.25">
      <c r="J534" s="217"/>
      <c r="K534" s="217"/>
      <c r="L534" s="217"/>
      <c r="M534" s="217"/>
      <c r="N534" s="217"/>
      <c r="P534" s="217"/>
      <c r="Q534" s="217"/>
      <c r="R534" s="217"/>
      <c r="T534" s="217"/>
      <c r="U534" s="217"/>
      <c r="AF534" s="207" t="s">
        <v>255</v>
      </c>
      <c r="AG534" s="207" t="str">
        <f t="shared" si="41"/>
        <v>ManSenior72</v>
      </c>
      <c r="AH534" s="217">
        <v>72</v>
      </c>
      <c r="AI534" s="217">
        <v>14</v>
      </c>
    </row>
    <row r="535" spans="10:35" x14ac:dyDescent="0.25">
      <c r="J535" s="217"/>
      <c r="K535" s="217"/>
      <c r="L535" s="217"/>
      <c r="M535" s="217"/>
      <c r="N535" s="217"/>
      <c r="P535" s="217"/>
      <c r="Q535" s="217"/>
      <c r="R535" s="217"/>
      <c r="T535" s="217"/>
      <c r="U535" s="217"/>
      <c r="AF535" s="207" t="s">
        <v>255</v>
      </c>
      <c r="AG535" s="207" t="str">
        <f t="shared" si="41"/>
        <v>ManSenior73</v>
      </c>
      <c r="AH535" s="217">
        <v>73</v>
      </c>
      <c r="AI535" s="217">
        <v>14</v>
      </c>
    </row>
    <row r="536" spans="10:35" x14ac:dyDescent="0.25">
      <c r="J536" s="217"/>
      <c r="K536" s="217"/>
      <c r="L536" s="217"/>
      <c r="M536" s="217"/>
      <c r="N536" s="217"/>
      <c r="P536" s="217"/>
      <c r="Q536" s="217"/>
      <c r="R536" s="217"/>
      <c r="T536" s="217"/>
      <c r="U536" s="217"/>
      <c r="AF536" s="207" t="s">
        <v>255</v>
      </c>
      <c r="AG536" s="207" t="str">
        <f t="shared" si="41"/>
        <v>ManSenior74</v>
      </c>
      <c r="AH536" s="217">
        <v>74</v>
      </c>
      <c r="AI536" s="217">
        <v>14</v>
      </c>
    </row>
    <row r="537" spans="10:35" x14ac:dyDescent="0.25">
      <c r="J537" s="217"/>
      <c r="K537" s="217"/>
      <c r="L537" s="217"/>
      <c r="M537" s="217"/>
      <c r="N537" s="217"/>
      <c r="P537" s="217"/>
      <c r="Q537" s="217"/>
      <c r="R537" s="217"/>
      <c r="T537" s="217"/>
      <c r="U537" s="217"/>
      <c r="AF537" s="207" t="s">
        <v>255</v>
      </c>
      <c r="AG537" s="207" t="str">
        <f t="shared" si="41"/>
        <v>ManSenior75</v>
      </c>
      <c r="AH537" s="217">
        <f t="shared" ref="AH537:AH600" si="42">AH536+1</f>
        <v>75</v>
      </c>
      <c r="AI537" s="217">
        <v>14</v>
      </c>
    </row>
    <row r="538" spans="10:35" x14ac:dyDescent="0.25">
      <c r="J538" s="217"/>
      <c r="K538" s="217"/>
      <c r="L538" s="217"/>
      <c r="M538" s="217"/>
      <c r="N538" s="217"/>
      <c r="P538" s="217"/>
      <c r="Q538" s="217"/>
      <c r="R538" s="217"/>
      <c r="T538" s="217"/>
      <c r="U538" s="217"/>
      <c r="AF538" s="207" t="s">
        <v>255</v>
      </c>
      <c r="AG538" s="207" t="str">
        <f t="shared" si="41"/>
        <v>ManSenior76</v>
      </c>
      <c r="AH538" s="217">
        <f t="shared" si="42"/>
        <v>76</v>
      </c>
      <c r="AI538" s="217">
        <v>14</v>
      </c>
    </row>
    <row r="539" spans="10:35" x14ac:dyDescent="0.25">
      <c r="J539" s="217"/>
      <c r="K539" s="217"/>
      <c r="L539" s="217"/>
      <c r="M539" s="217"/>
      <c r="N539" s="217"/>
      <c r="P539" s="217"/>
      <c r="Q539" s="217"/>
      <c r="R539" s="217"/>
      <c r="T539" s="217"/>
      <c r="U539" s="217"/>
      <c r="AF539" s="207" t="s">
        <v>255</v>
      </c>
      <c r="AG539" s="207" t="str">
        <f t="shared" si="41"/>
        <v>ManSenior77</v>
      </c>
      <c r="AH539" s="217">
        <f t="shared" si="42"/>
        <v>77</v>
      </c>
      <c r="AI539" s="217">
        <v>14</v>
      </c>
    </row>
    <row r="540" spans="10:35" x14ac:dyDescent="0.25">
      <c r="J540" s="217"/>
      <c r="K540" s="217"/>
      <c r="L540" s="217"/>
      <c r="M540" s="217"/>
      <c r="N540" s="217"/>
      <c r="AF540" s="207" t="s">
        <v>255</v>
      </c>
      <c r="AG540" s="207" t="str">
        <f t="shared" si="41"/>
        <v>ManSenior78</v>
      </c>
      <c r="AH540" s="217">
        <f t="shared" si="42"/>
        <v>78</v>
      </c>
      <c r="AI540" s="217">
        <v>15</v>
      </c>
    </row>
    <row r="541" spans="10:35" x14ac:dyDescent="0.25">
      <c r="J541" s="217"/>
      <c r="K541" s="217"/>
      <c r="L541" s="217"/>
      <c r="M541" s="217"/>
      <c r="N541" s="217"/>
      <c r="AF541" s="207" t="s">
        <v>255</v>
      </c>
      <c r="AG541" s="207" t="str">
        <f t="shared" si="41"/>
        <v>ManSenior79</v>
      </c>
      <c r="AH541" s="217">
        <f t="shared" si="42"/>
        <v>79</v>
      </c>
      <c r="AI541" s="217">
        <v>15</v>
      </c>
    </row>
    <row r="542" spans="10:35" x14ac:dyDescent="0.25">
      <c r="J542" s="217"/>
      <c r="K542" s="217"/>
      <c r="L542" s="217"/>
      <c r="M542" s="217"/>
      <c r="N542" s="217"/>
      <c r="AF542" s="207" t="s">
        <v>255</v>
      </c>
      <c r="AG542" s="207" t="str">
        <f t="shared" si="41"/>
        <v>ManSenior80</v>
      </c>
      <c r="AH542" s="217">
        <f t="shared" si="42"/>
        <v>80</v>
      </c>
      <c r="AI542" s="217">
        <v>15</v>
      </c>
    </row>
    <row r="543" spans="10:35" x14ac:dyDescent="0.25">
      <c r="J543" s="217"/>
      <c r="K543" s="217"/>
      <c r="L543" s="217"/>
      <c r="M543" s="217"/>
      <c r="N543" s="217"/>
      <c r="AF543" s="207" t="s">
        <v>255</v>
      </c>
      <c r="AG543" s="207" t="str">
        <f t="shared" si="41"/>
        <v>ManSenior81</v>
      </c>
      <c r="AH543" s="217">
        <f t="shared" si="42"/>
        <v>81</v>
      </c>
      <c r="AI543" s="217">
        <v>15</v>
      </c>
    </row>
    <row r="544" spans="10:35" x14ac:dyDescent="0.25">
      <c r="J544" s="217"/>
      <c r="K544" s="217"/>
      <c r="L544" s="217"/>
      <c r="M544" s="217"/>
      <c r="N544" s="217"/>
      <c r="AF544" s="207" t="s">
        <v>255</v>
      </c>
      <c r="AG544" s="207" t="str">
        <f t="shared" si="41"/>
        <v>ManSenior82</v>
      </c>
      <c r="AH544" s="217">
        <f t="shared" si="42"/>
        <v>82</v>
      </c>
      <c r="AI544" s="217">
        <v>15</v>
      </c>
    </row>
    <row r="545" spans="10:35" x14ac:dyDescent="0.25">
      <c r="J545" s="217"/>
      <c r="K545" s="217"/>
      <c r="L545" s="217"/>
      <c r="M545" s="217"/>
      <c r="N545" s="217"/>
      <c r="AF545" s="207" t="s">
        <v>255</v>
      </c>
      <c r="AG545" s="207" t="str">
        <f t="shared" si="41"/>
        <v>ManSenior83</v>
      </c>
      <c r="AH545" s="217">
        <f t="shared" si="42"/>
        <v>83</v>
      </c>
      <c r="AI545" s="217">
        <v>15</v>
      </c>
    </row>
    <row r="546" spans="10:35" x14ac:dyDescent="0.25">
      <c r="J546" s="217"/>
      <c r="K546" s="217"/>
      <c r="L546" s="217"/>
      <c r="M546" s="217"/>
      <c r="N546" s="217"/>
      <c r="AF546" s="207" t="s">
        <v>255</v>
      </c>
      <c r="AG546" s="207" t="str">
        <f t="shared" si="41"/>
        <v>ManSenior84</v>
      </c>
      <c r="AH546" s="217">
        <f t="shared" si="42"/>
        <v>84</v>
      </c>
      <c r="AI546" s="217">
        <v>15</v>
      </c>
    </row>
    <row r="547" spans="10:35" x14ac:dyDescent="0.25">
      <c r="J547" s="217"/>
      <c r="K547" s="217"/>
      <c r="L547" s="217"/>
      <c r="M547" s="217"/>
      <c r="N547" s="217"/>
      <c r="AF547" s="207" t="s">
        <v>255</v>
      </c>
      <c r="AG547" s="207" t="str">
        <f t="shared" si="41"/>
        <v>ManSenior85</v>
      </c>
      <c r="AH547" s="217">
        <f t="shared" si="42"/>
        <v>85</v>
      </c>
      <c r="AI547" s="217">
        <v>16</v>
      </c>
    </row>
    <row r="548" spans="10:35" x14ac:dyDescent="0.25">
      <c r="J548" s="217"/>
      <c r="K548" s="217"/>
      <c r="L548" s="217"/>
      <c r="M548" s="217"/>
      <c r="N548" s="217"/>
      <c r="AF548" s="207" t="s">
        <v>255</v>
      </c>
      <c r="AG548" s="207" t="str">
        <f t="shared" si="41"/>
        <v>ManSenior86</v>
      </c>
      <c r="AH548" s="217">
        <f t="shared" si="42"/>
        <v>86</v>
      </c>
      <c r="AI548" s="217">
        <v>16</v>
      </c>
    </row>
    <row r="549" spans="10:35" x14ac:dyDescent="0.25">
      <c r="J549" s="217"/>
      <c r="K549" s="217"/>
      <c r="L549" s="217"/>
      <c r="M549" s="217"/>
      <c r="N549" s="217"/>
      <c r="AF549" s="207" t="s">
        <v>255</v>
      </c>
      <c r="AG549" s="207" t="str">
        <f t="shared" si="41"/>
        <v>ManSenior87</v>
      </c>
      <c r="AH549" s="217">
        <f t="shared" si="42"/>
        <v>87</v>
      </c>
      <c r="AI549" s="217">
        <v>16</v>
      </c>
    </row>
    <row r="550" spans="10:35" x14ac:dyDescent="0.25">
      <c r="J550" s="217"/>
      <c r="K550" s="217"/>
      <c r="L550" s="217"/>
      <c r="M550" s="217"/>
      <c r="N550" s="217"/>
      <c r="AF550" s="207" t="s">
        <v>255</v>
      </c>
      <c r="AG550" s="207" t="str">
        <f t="shared" si="41"/>
        <v>ManSenior88</v>
      </c>
      <c r="AH550" s="217">
        <f t="shared" si="42"/>
        <v>88</v>
      </c>
      <c r="AI550" s="217">
        <v>16</v>
      </c>
    </row>
    <row r="551" spans="10:35" x14ac:dyDescent="0.25">
      <c r="J551" s="217"/>
      <c r="K551" s="217"/>
      <c r="L551" s="217"/>
      <c r="M551" s="217"/>
      <c r="N551" s="217"/>
      <c r="AF551" s="207" t="s">
        <v>255</v>
      </c>
      <c r="AG551" s="207" t="str">
        <f t="shared" si="41"/>
        <v>ManSenior89</v>
      </c>
      <c r="AH551" s="217">
        <f t="shared" si="42"/>
        <v>89</v>
      </c>
      <c r="AI551" s="217">
        <v>16</v>
      </c>
    </row>
    <row r="552" spans="10:35" x14ac:dyDescent="0.25">
      <c r="J552" s="217"/>
      <c r="K552" s="217"/>
      <c r="L552" s="217"/>
      <c r="M552" s="217"/>
      <c r="N552" s="217"/>
      <c r="AF552" s="207" t="s">
        <v>255</v>
      </c>
      <c r="AG552" s="207" t="str">
        <f t="shared" si="41"/>
        <v>ManSenior90</v>
      </c>
      <c r="AH552" s="217">
        <f t="shared" si="42"/>
        <v>90</v>
      </c>
      <c r="AI552" s="217">
        <v>16</v>
      </c>
    </row>
    <row r="553" spans="10:35" x14ac:dyDescent="0.25">
      <c r="J553" s="217"/>
      <c r="K553" s="217"/>
      <c r="L553" s="217"/>
      <c r="M553" s="217"/>
      <c r="N553" s="217"/>
      <c r="AF553" s="207" t="s">
        <v>255</v>
      </c>
      <c r="AG553" s="207" t="str">
        <f t="shared" si="41"/>
        <v>ManSenior91</v>
      </c>
      <c r="AH553" s="217">
        <f t="shared" si="42"/>
        <v>91</v>
      </c>
      <c r="AI553" s="217">
        <v>16</v>
      </c>
    </row>
    <row r="554" spans="10:35" x14ac:dyDescent="0.25">
      <c r="J554" s="217"/>
      <c r="K554" s="217"/>
      <c r="L554" s="217"/>
      <c r="M554" s="217"/>
      <c r="N554" s="217"/>
      <c r="AF554" s="207" t="s">
        <v>255</v>
      </c>
      <c r="AG554" s="207" t="str">
        <f t="shared" si="41"/>
        <v>ManSenior92</v>
      </c>
      <c r="AH554" s="217">
        <f t="shared" si="42"/>
        <v>92</v>
      </c>
      <c r="AI554" s="217">
        <v>16</v>
      </c>
    </row>
    <row r="555" spans="10:35" x14ac:dyDescent="0.25">
      <c r="J555" s="217"/>
      <c r="K555" s="217"/>
      <c r="L555" s="217"/>
      <c r="M555" s="217"/>
      <c r="N555" s="217"/>
      <c r="AF555" s="207" t="s">
        <v>255</v>
      </c>
      <c r="AG555" s="207" t="str">
        <f t="shared" si="41"/>
        <v>ManSenior93</v>
      </c>
      <c r="AH555" s="217">
        <f t="shared" si="42"/>
        <v>93</v>
      </c>
      <c r="AI555" s="217">
        <v>16</v>
      </c>
    </row>
    <row r="556" spans="10:35" x14ac:dyDescent="0.25">
      <c r="J556" s="217"/>
      <c r="K556" s="217"/>
      <c r="L556" s="217"/>
      <c r="M556" s="217"/>
      <c r="N556" s="217"/>
      <c r="AF556" s="207" t="s">
        <v>255</v>
      </c>
      <c r="AG556" s="207" t="str">
        <f t="shared" si="41"/>
        <v>ManSenior94</v>
      </c>
      <c r="AH556" s="217">
        <f t="shared" si="42"/>
        <v>94</v>
      </c>
      <c r="AI556" s="217">
        <v>16</v>
      </c>
    </row>
    <row r="557" spans="10:35" x14ac:dyDescent="0.25">
      <c r="J557" s="217"/>
      <c r="K557" s="217"/>
      <c r="L557" s="217"/>
      <c r="M557" s="217"/>
      <c r="N557" s="217"/>
      <c r="AF557" s="207" t="s">
        <v>255</v>
      </c>
      <c r="AG557" s="207" t="str">
        <f t="shared" si="41"/>
        <v>ManSenior95</v>
      </c>
      <c r="AH557" s="217">
        <f t="shared" si="42"/>
        <v>95</v>
      </c>
      <c r="AI557" s="217">
        <v>16</v>
      </c>
    </row>
    <row r="558" spans="10:35" x14ac:dyDescent="0.25">
      <c r="J558" s="217"/>
      <c r="K558" s="217"/>
      <c r="L558" s="217"/>
      <c r="M558" s="217"/>
      <c r="N558" s="217"/>
      <c r="AF558" s="207" t="s">
        <v>255</v>
      </c>
      <c r="AG558" s="207" t="str">
        <f t="shared" si="41"/>
        <v>ManSenior96</v>
      </c>
      <c r="AH558" s="217">
        <f t="shared" si="42"/>
        <v>96</v>
      </c>
      <c r="AI558" s="217">
        <v>16</v>
      </c>
    </row>
    <row r="559" spans="10:35" x14ac:dyDescent="0.25">
      <c r="J559" s="217"/>
      <c r="K559" s="217"/>
      <c r="L559" s="217"/>
      <c r="M559" s="217"/>
      <c r="N559" s="217"/>
      <c r="AF559" s="207" t="s">
        <v>255</v>
      </c>
      <c r="AG559" s="207" t="str">
        <f t="shared" si="41"/>
        <v>ManSenior97</v>
      </c>
      <c r="AH559" s="217">
        <f t="shared" si="42"/>
        <v>97</v>
      </c>
      <c r="AI559" s="217">
        <v>16</v>
      </c>
    </row>
    <row r="560" spans="10:35" x14ac:dyDescent="0.25">
      <c r="J560" s="217"/>
      <c r="K560" s="217"/>
      <c r="L560" s="217"/>
      <c r="M560" s="217"/>
      <c r="N560" s="217"/>
      <c r="AF560" s="207" t="s">
        <v>255</v>
      </c>
      <c r="AG560" s="207" t="str">
        <f t="shared" si="41"/>
        <v>ManSenior98</v>
      </c>
      <c r="AH560" s="217">
        <f t="shared" si="42"/>
        <v>98</v>
      </c>
      <c r="AI560" s="217">
        <v>16</v>
      </c>
    </row>
    <row r="561" spans="10:35" x14ac:dyDescent="0.25">
      <c r="J561" s="217"/>
      <c r="K561" s="217"/>
      <c r="L561" s="217"/>
      <c r="M561" s="217"/>
      <c r="N561" s="217"/>
      <c r="AF561" s="207" t="s">
        <v>255</v>
      </c>
      <c r="AG561" s="207" t="str">
        <f t="shared" si="41"/>
        <v>ManSenior99</v>
      </c>
      <c r="AH561" s="217">
        <f t="shared" si="42"/>
        <v>99</v>
      </c>
      <c r="AI561" s="217">
        <v>16</v>
      </c>
    </row>
    <row r="562" spans="10:35" x14ac:dyDescent="0.25">
      <c r="J562" s="217"/>
      <c r="K562" s="217"/>
      <c r="L562" s="217"/>
      <c r="M562" s="217"/>
      <c r="N562" s="217"/>
      <c r="AF562" s="207" t="s">
        <v>255</v>
      </c>
      <c r="AG562" s="207" t="str">
        <f t="shared" si="41"/>
        <v>ManSenior100</v>
      </c>
      <c r="AH562" s="217">
        <f t="shared" si="42"/>
        <v>100</v>
      </c>
      <c r="AI562" s="217">
        <v>16</v>
      </c>
    </row>
    <row r="563" spans="10:35" x14ac:dyDescent="0.25">
      <c r="J563" s="217"/>
      <c r="K563" s="217"/>
      <c r="L563" s="217"/>
      <c r="M563" s="217"/>
      <c r="N563" s="217"/>
      <c r="AF563" s="207" t="s">
        <v>255</v>
      </c>
      <c r="AG563" s="207" t="str">
        <f t="shared" si="41"/>
        <v>ManSenior101</v>
      </c>
      <c r="AH563" s="217">
        <f t="shared" si="42"/>
        <v>101</v>
      </c>
      <c r="AI563" s="217">
        <v>16</v>
      </c>
    </row>
    <row r="564" spans="10:35" x14ac:dyDescent="0.25">
      <c r="J564" s="217"/>
      <c r="K564" s="217"/>
      <c r="L564" s="217"/>
      <c r="M564" s="217"/>
      <c r="N564" s="217"/>
      <c r="AF564" s="207" t="s">
        <v>255</v>
      </c>
      <c r="AG564" s="207" t="str">
        <f t="shared" si="41"/>
        <v>ManSenior102</v>
      </c>
      <c r="AH564" s="217">
        <f t="shared" si="42"/>
        <v>102</v>
      </c>
      <c r="AI564" s="217">
        <v>16</v>
      </c>
    </row>
    <row r="565" spans="10:35" x14ac:dyDescent="0.25">
      <c r="J565" s="217"/>
      <c r="K565" s="217"/>
      <c r="L565" s="217"/>
      <c r="M565" s="217"/>
      <c r="N565" s="217"/>
      <c r="AF565" s="207" t="s">
        <v>255</v>
      </c>
      <c r="AG565" s="207" t="str">
        <f t="shared" si="41"/>
        <v>ManSenior103</v>
      </c>
      <c r="AH565" s="217">
        <f t="shared" si="42"/>
        <v>103</v>
      </c>
      <c r="AI565" s="217">
        <v>16</v>
      </c>
    </row>
    <row r="566" spans="10:35" x14ac:dyDescent="0.25">
      <c r="J566" s="217"/>
      <c r="K566" s="217"/>
      <c r="L566" s="217"/>
      <c r="M566" s="217"/>
      <c r="N566" s="217"/>
      <c r="AF566" s="207" t="s">
        <v>255</v>
      </c>
      <c r="AG566" s="207" t="str">
        <f t="shared" si="41"/>
        <v>ManSenior104</v>
      </c>
      <c r="AH566" s="217">
        <f t="shared" si="42"/>
        <v>104</v>
      </c>
      <c r="AI566" s="217">
        <v>16</v>
      </c>
    </row>
    <row r="567" spans="10:35" x14ac:dyDescent="0.25">
      <c r="J567" s="217"/>
      <c r="K567" s="217"/>
      <c r="M567" s="217"/>
      <c r="N567" s="217"/>
      <c r="AF567" s="207" t="s">
        <v>255</v>
      </c>
      <c r="AG567" s="207" t="str">
        <f t="shared" si="41"/>
        <v>ManSenior105</v>
      </c>
      <c r="AH567" s="217">
        <f t="shared" si="42"/>
        <v>105</v>
      </c>
      <c r="AI567" s="217">
        <v>16</v>
      </c>
    </row>
    <row r="568" spans="10:35" x14ac:dyDescent="0.25">
      <c r="J568" s="217"/>
      <c r="K568" s="217"/>
      <c r="AF568" s="207" t="s">
        <v>255</v>
      </c>
      <c r="AG568" s="207" t="str">
        <f t="shared" si="41"/>
        <v>ManSenior106</v>
      </c>
      <c r="AH568" s="217">
        <f t="shared" si="42"/>
        <v>106</v>
      </c>
      <c r="AI568" s="217">
        <v>16</v>
      </c>
    </row>
    <row r="569" spans="10:35" x14ac:dyDescent="0.25">
      <c r="AF569" s="207" t="s">
        <v>255</v>
      </c>
      <c r="AG569" s="207" t="str">
        <f t="shared" si="41"/>
        <v>ManSenior107</v>
      </c>
      <c r="AH569" s="217">
        <f t="shared" si="42"/>
        <v>107</v>
      </c>
      <c r="AI569" s="217">
        <v>16</v>
      </c>
    </row>
    <row r="570" spans="10:35" x14ac:dyDescent="0.25">
      <c r="AF570" s="207" t="s">
        <v>255</v>
      </c>
      <c r="AG570" s="207" t="str">
        <f t="shared" si="41"/>
        <v>ManSenior108</v>
      </c>
      <c r="AH570" s="217">
        <f t="shared" si="42"/>
        <v>108</v>
      </c>
      <c r="AI570" s="217">
        <v>16</v>
      </c>
    </row>
    <row r="571" spans="10:35" x14ac:dyDescent="0.25">
      <c r="AF571" s="207" t="s">
        <v>255</v>
      </c>
      <c r="AG571" s="207" t="str">
        <f t="shared" si="41"/>
        <v>ManSenior109</v>
      </c>
      <c r="AH571" s="217">
        <f t="shared" si="42"/>
        <v>109</v>
      </c>
      <c r="AI571" s="217">
        <v>16</v>
      </c>
    </row>
    <row r="572" spans="10:35" x14ac:dyDescent="0.25">
      <c r="AF572" s="207" t="s">
        <v>255</v>
      </c>
      <c r="AG572" s="207" t="str">
        <f t="shared" si="41"/>
        <v>ManSenior110</v>
      </c>
      <c r="AH572" s="217">
        <f t="shared" si="42"/>
        <v>110</v>
      </c>
      <c r="AI572" s="217">
        <v>16</v>
      </c>
    </row>
    <row r="573" spans="10:35" x14ac:dyDescent="0.25">
      <c r="AF573" s="207" t="s">
        <v>255</v>
      </c>
      <c r="AG573" s="207" t="str">
        <f t="shared" si="41"/>
        <v>ManSenior111</v>
      </c>
      <c r="AH573" s="217">
        <f t="shared" si="42"/>
        <v>111</v>
      </c>
      <c r="AI573" s="217">
        <v>16</v>
      </c>
    </row>
    <row r="574" spans="10:35" x14ac:dyDescent="0.25">
      <c r="AF574" s="207" t="s">
        <v>255</v>
      </c>
      <c r="AG574" s="207" t="str">
        <f t="shared" si="41"/>
        <v>ManSenior112</v>
      </c>
      <c r="AH574" s="217">
        <f t="shared" si="42"/>
        <v>112</v>
      </c>
      <c r="AI574" s="217">
        <v>16</v>
      </c>
    </row>
    <row r="575" spans="10:35" x14ac:dyDescent="0.25">
      <c r="AF575" s="207" t="s">
        <v>255</v>
      </c>
      <c r="AG575" s="207" t="str">
        <f t="shared" si="41"/>
        <v>ManSenior113</v>
      </c>
      <c r="AH575" s="217">
        <f t="shared" si="42"/>
        <v>113</v>
      </c>
      <c r="AI575" s="217">
        <v>16</v>
      </c>
    </row>
    <row r="576" spans="10:35" x14ac:dyDescent="0.25">
      <c r="AF576" s="207" t="s">
        <v>255</v>
      </c>
      <c r="AG576" s="207" t="str">
        <f t="shared" si="41"/>
        <v>ManSenior114</v>
      </c>
      <c r="AH576" s="217">
        <f t="shared" si="42"/>
        <v>114</v>
      </c>
      <c r="AI576" s="217">
        <v>16</v>
      </c>
    </row>
    <row r="577" spans="32:35" x14ac:dyDescent="0.25">
      <c r="AF577" s="207" t="s">
        <v>255</v>
      </c>
      <c r="AG577" s="207" t="str">
        <f t="shared" si="41"/>
        <v>ManSenior115</v>
      </c>
      <c r="AH577" s="217">
        <f t="shared" si="42"/>
        <v>115</v>
      </c>
      <c r="AI577" s="217">
        <v>16</v>
      </c>
    </row>
    <row r="578" spans="32:35" x14ac:dyDescent="0.25">
      <c r="AF578" s="207" t="s">
        <v>255</v>
      </c>
      <c r="AG578" s="207" t="str">
        <f t="shared" si="41"/>
        <v>ManSenior116</v>
      </c>
      <c r="AH578" s="217">
        <f t="shared" si="42"/>
        <v>116</v>
      </c>
      <c r="AI578" s="217">
        <v>16</v>
      </c>
    </row>
    <row r="579" spans="32:35" x14ac:dyDescent="0.25">
      <c r="AF579" s="207" t="s">
        <v>255</v>
      </c>
      <c r="AG579" s="207" t="str">
        <f t="shared" ref="AG579:AG642" si="43">CONCATENATE($AF579,$AH579)</f>
        <v>ManSenior117</v>
      </c>
      <c r="AH579" s="217">
        <f t="shared" si="42"/>
        <v>117</v>
      </c>
      <c r="AI579" s="217">
        <v>16</v>
      </c>
    </row>
    <row r="580" spans="32:35" x14ac:dyDescent="0.25">
      <c r="AF580" s="207" t="s">
        <v>255</v>
      </c>
      <c r="AG580" s="207" t="str">
        <f t="shared" si="43"/>
        <v>ManSenior118</v>
      </c>
      <c r="AH580" s="217">
        <f t="shared" si="42"/>
        <v>118</v>
      </c>
      <c r="AI580" s="217">
        <v>16</v>
      </c>
    </row>
    <row r="581" spans="32:35" x14ac:dyDescent="0.25">
      <c r="AF581" s="207" t="s">
        <v>255</v>
      </c>
      <c r="AG581" s="207" t="str">
        <f t="shared" si="43"/>
        <v>ManSenior119</v>
      </c>
      <c r="AH581" s="217">
        <f t="shared" si="42"/>
        <v>119</v>
      </c>
      <c r="AI581" s="217">
        <v>16</v>
      </c>
    </row>
    <row r="582" spans="32:35" x14ac:dyDescent="0.25">
      <c r="AF582" s="207" t="s">
        <v>255</v>
      </c>
      <c r="AG582" s="207" t="str">
        <f t="shared" si="43"/>
        <v>ManSenior120</v>
      </c>
      <c r="AH582" s="217">
        <f t="shared" si="42"/>
        <v>120</v>
      </c>
      <c r="AI582" s="217">
        <v>16</v>
      </c>
    </row>
    <row r="583" spans="32:35" x14ac:dyDescent="0.25">
      <c r="AF583" s="207" t="s">
        <v>255</v>
      </c>
      <c r="AG583" s="207" t="str">
        <f t="shared" si="43"/>
        <v>ManSenior121</v>
      </c>
      <c r="AH583" s="217">
        <f t="shared" si="42"/>
        <v>121</v>
      </c>
      <c r="AI583" s="217">
        <v>16</v>
      </c>
    </row>
    <row r="584" spans="32:35" x14ac:dyDescent="0.25">
      <c r="AF584" s="207" t="s">
        <v>255</v>
      </c>
      <c r="AG584" s="207" t="str">
        <f t="shared" si="43"/>
        <v>ManSenior122</v>
      </c>
      <c r="AH584" s="217">
        <f t="shared" si="42"/>
        <v>122</v>
      </c>
      <c r="AI584" s="217">
        <v>16</v>
      </c>
    </row>
    <row r="585" spans="32:35" x14ac:dyDescent="0.25">
      <c r="AF585" s="207" t="s">
        <v>255</v>
      </c>
      <c r="AG585" s="207" t="str">
        <f t="shared" si="43"/>
        <v>ManSenior123</v>
      </c>
      <c r="AH585" s="217">
        <f t="shared" si="42"/>
        <v>123</v>
      </c>
      <c r="AI585" s="217">
        <v>16</v>
      </c>
    </row>
    <row r="586" spans="32:35" x14ac:dyDescent="0.25">
      <c r="AF586" s="207" t="s">
        <v>255</v>
      </c>
      <c r="AG586" s="207" t="str">
        <f t="shared" si="43"/>
        <v>ManSenior124</v>
      </c>
      <c r="AH586" s="217">
        <f t="shared" si="42"/>
        <v>124</v>
      </c>
      <c r="AI586" s="217">
        <v>16</v>
      </c>
    </row>
    <row r="587" spans="32:35" x14ac:dyDescent="0.25">
      <c r="AF587" s="207" t="s">
        <v>255</v>
      </c>
      <c r="AG587" s="207" t="str">
        <f t="shared" si="43"/>
        <v>ManSenior125</v>
      </c>
      <c r="AH587" s="217">
        <f t="shared" si="42"/>
        <v>125</v>
      </c>
      <c r="AI587" s="217">
        <v>16</v>
      </c>
    </row>
    <row r="588" spans="32:35" x14ac:dyDescent="0.25">
      <c r="AF588" s="207" t="s">
        <v>255</v>
      </c>
      <c r="AG588" s="207" t="str">
        <f t="shared" si="43"/>
        <v>ManSenior126</v>
      </c>
      <c r="AH588" s="217">
        <f t="shared" si="42"/>
        <v>126</v>
      </c>
      <c r="AI588" s="217">
        <v>16</v>
      </c>
    </row>
    <row r="589" spans="32:35" x14ac:dyDescent="0.25">
      <c r="AF589" s="207" t="s">
        <v>255</v>
      </c>
      <c r="AG589" s="207" t="str">
        <f t="shared" si="43"/>
        <v>ManSenior127</v>
      </c>
      <c r="AH589" s="217">
        <f t="shared" si="42"/>
        <v>127</v>
      </c>
      <c r="AI589" s="217">
        <v>16</v>
      </c>
    </row>
    <row r="590" spans="32:35" x14ac:dyDescent="0.25">
      <c r="AF590" s="207" t="s">
        <v>255</v>
      </c>
      <c r="AG590" s="207" t="str">
        <f t="shared" si="43"/>
        <v>ManSenior128</v>
      </c>
      <c r="AH590" s="217">
        <f t="shared" si="42"/>
        <v>128</v>
      </c>
      <c r="AI590" s="217">
        <v>16</v>
      </c>
    </row>
    <row r="591" spans="32:35" x14ac:dyDescent="0.25">
      <c r="AF591" s="207" t="s">
        <v>255</v>
      </c>
      <c r="AG591" s="207" t="str">
        <f t="shared" si="43"/>
        <v>ManSenior129</v>
      </c>
      <c r="AH591" s="217">
        <f t="shared" si="42"/>
        <v>129</v>
      </c>
      <c r="AI591" s="217">
        <v>16</v>
      </c>
    </row>
    <row r="592" spans="32:35" x14ac:dyDescent="0.25">
      <c r="AF592" s="207" t="s">
        <v>255</v>
      </c>
      <c r="AG592" s="207" t="str">
        <f t="shared" si="43"/>
        <v>ManSenior130</v>
      </c>
      <c r="AH592" s="217">
        <f t="shared" si="42"/>
        <v>130</v>
      </c>
      <c r="AI592" s="217">
        <v>16</v>
      </c>
    </row>
    <row r="593" spans="32:35" x14ac:dyDescent="0.25">
      <c r="AF593" s="207" t="s">
        <v>255</v>
      </c>
      <c r="AG593" s="207" t="str">
        <f t="shared" si="43"/>
        <v>ManSenior131</v>
      </c>
      <c r="AH593" s="217">
        <f t="shared" si="42"/>
        <v>131</v>
      </c>
      <c r="AI593" s="217">
        <v>16</v>
      </c>
    </row>
    <row r="594" spans="32:35" x14ac:dyDescent="0.25">
      <c r="AF594" s="207" t="s">
        <v>255</v>
      </c>
      <c r="AG594" s="207" t="str">
        <f t="shared" si="43"/>
        <v>ManSenior132</v>
      </c>
      <c r="AH594" s="217">
        <f t="shared" si="42"/>
        <v>132</v>
      </c>
      <c r="AI594" s="217">
        <v>16</v>
      </c>
    </row>
    <row r="595" spans="32:35" x14ac:dyDescent="0.25">
      <c r="AF595" s="207" t="s">
        <v>255</v>
      </c>
      <c r="AG595" s="207" t="str">
        <f t="shared" si="43"/>
        <v>ManSenior133</v>
      </c>
      <c r="AH595" s="217">
        <f t="shared" si="42"/>
        <v>133</v>
      </c>
      <c r="AI595" s="217">
        <v>16</v>
      </c>
    </row>
    <row r="596" spans="32:35" x14ac:dyDescent="0.25">
      <c r="AF596" s="207" t="s">
        <v>255</v>
      </c>
      <c r="AG596" s="207" t="str">
        <f t="shared" si="43"/>
        <v>ManSenior134</v>
      </c>
      <c r="AH596" s="217">
        <f t="shared" si="42"/>
        <v>134</v>
      </c>
      <c r="AI596" s="217">
        <v>16</v>
      </c>
    </row>
    <row r="597" spans="32:35" x14ac:dyDescent="0.25">
      <c r="AF597" s="207" t="s">
        <v>255</v>
      </c>
      <c r="AG597" s="207" t="str">
        <f t="shared" si="43"/>
        <v>ManSenior135</v>
      </c>
      <c r="AH597" s="217">
        <f t="shared" si="42"/>
        <v>135</v>
      </c>
      <c r="AI597" s="217">
        <v>16</v>
      </c>
    </row>
    <row r="598" spans="32:35" x14ac:dyDescent="0.25">
      <c r="AF598" s="207" t="s">
        <v>255</v>
      </c>
      <c r="AG598" s="207" t="str">
        <f t="shared" si="43"/>
        <v>ManSenior136</v>
      </c>
      <c r="AH598" s="217">
        <f t="shared" si="42"/>
        <v>136</v>
      </c>
      <c r="AI598" s="217">
        <v>16</v>
      </c>
    </row>
    <row r="599" spans="32:35" x14ac:dyDescent="0.25">
      <c r="AF599" s="207" t="s">
        <v>255</v>
      </c>
      <c r="AG599" s="207" t="str">
        <f t="shared" si="43"/>
        <v>ManSenior137</v>
      </c>
      <c r="AH599" s="217">
        <f t="shared" si="42"/>
        <v>137</v>
      </c>
      <c r="AI599" s="217">
        <v>16</v>
      </c>
    </row>
    <row r="600" spans="32:35" x14ac:dyDescent="0.25">
      <c r="AF600" s="207" t="s">
        <v>255</v>
      </c>
      <c r="AG600" s="207" t="str">
        <f t="shared" si="43"/>
        <v>ManSenior138</v>
      </c>
      <c r="AH600" s="217">
        <f t="shared" si="42"/>
        <v>138</v>
      </c>
      <c r="AI600" s="217">
        <v>16</v>
      </c>
    </row>
    <row r="601" spans="32:35" x14ac:dyDescent="0.25">
      <c r="AF601" s="207" t="s">
        <v>255</v>
      </c>
      <c r="AG601" s="207" t="str">
        <f t="shared" si="43"/>
        <v>ManSenior139</v>
      </c>
      <c r="AH601" s="217">
        <f t="shared" ref="AH601:AH602" si="44">AH600+1</f>
        <v>139</v>
      </c>
      <c r="AI601" s="217">
        <v>16</v>
      </c>
    </row>
    <row r="602" spans="32:35" x14ac:dyDescent="0.25">
      <c r="AF602" s="207" t="s">
        <v>255</v>
      </c>
      <c r="AG602" s="207" t="str">
        <f t="shared" si="43"/>
        <v>ManSenior140</v>
      </c>
      <c r="AH602" s="217">
        <f t="shared" si="44"/>
        <v>140</v>
      </c>
      <c r="AI602" s="217">
        <v>16</v>
      </c>
    </row>
    <row r="603" spans="32:35" x14ac:dyDescent="0.25">
      <c r="AF603" s="207" t="s">
        <v>256</v>
      </c>
      <c r="AG603" s="207" t="str">
        <f t="shared" si="43"/>
        <v>VrouwSenior15</v>
      </c>
      <c r="AH603" s="217">
        <v>15</v>
      </c>
      <c r="AI603" s="217">
        <v>18</v>
      </c>
    </row>
    <row r="604" spans="32:35" x14ac:dyDescent="0.25">
      <c r="AF604" s="207" t="s">
        <v>256</v>
      </c>
      <c r="AG604" s="207" t="str">
        <f t="shared" si="43"/>
        <v>VrouwSenior16</v>
      </c>
      <c r="AH604" s="217">
        <v>16</v>
      </c>
      <c r="AI604" s="217">
        <v>18</v>
      </c>
    </row>
    <row r="605" spans="32:35" x14ac:dyDescent="0.25">
      <c r="AF605" s="207" t="s">
        <v>256</v>
      </c>
      <c r="AG605" s="207" t="str">
        <f t="shared" si="43"/>
        <v>VrouwSenior17</v>
      </c>
      <c r="AH605" s="217">
        <v>17</v>
      </c>
      <c r="AI605" s="217">
        <v>18</v>
      </c>
    </row>
    <row r="606" spans="32:35" x14ac:dyDescent="0.25">
      <c r="AF606" s="207" t="s">
        <v>256</v>
      </c>
      <c r="AG606" s="207" t="str">
        <f t="shared" si="43"/>
        <v>VrouwSenior18</v>
      </c>
      <c r="AH606" s="217">
        <v>18</v>
      </c>
      <c r="AI606" s="217">
        <v>18</v>
      </c>
    </row>
    <row r="607" spans="32:35" x14ac:dyDescent="0.25">
      <c r="AF607" s="207" t="s">
        <v>256</v>
      </c>
      <c r="AG607" s="207" t="str">
        <f t="shared" si="43"/>
        <v>VrouwSenior19</v>
      </c>
      <c r="AH607" s="217">
        <v>19</v>
      </c>
      <c r="AI607" s="217">
        <v>18</v>
      </c>
    </row>
    <row r="608" spans="32:35" x14ac:dyDescent="0.25">
      <c r="AF608" s="207" t="s">
        <v>256</v>
      </c>
      <c r="AG608" s="207" t="str">
        <f t="shared" si="43"/>
        <v>VrouwSenior20</v>
      </c>
      <c r="AH608" s="217">
        <v>20</v>
      </c>
      <c r="AI608" s="217">
        <v>18</v>
      </c>
    </row>
    <row r="609" spans="32:35" x14ac:dyDescent="0.25">
      <c r="AF609" s="207" t="s">
        <v>256</v>
      </c>
      <c r="AG609" s="207" t="str">
        <f t="shared" si="43"/>
        <v>VrouwSenior21</v>
      </c>
      <c r="AH609" s="217">
        <v>21</v>
      </c>
      <c r="AI609" s="217">
        <v>18</v>
      </c>
    </row>
    <row r="610" spans="32:35" x14ac:dyDescent="0.25">
      <c r="AF610" s="207" t="s">
        <v>256</v>
      </c>
      <c r="AG610" s="207" t="str">
        <f t="shared" si="43"/>
        <v>VrouwSenior22</v>
      </c>
      <c r="AH610" s="217">
        <v>22</v>
      </c>
      <c r="AI610" s="217">
        <v>18</v>
      </c>
    </row>
    <row r="611" spans="32:35" x14ac:dyDescent="0.25">
      <c r="AF611" s="207" t="s">
        <v>256</v>
      </c>
      <c r="AG611" s="207" t="str">
        <f t="shared" si="43"/>
        <v>VrouwSenior23</v>
      </c>
      <c r="AH611" s="217">
        <v>23</v>
      </c>
      <c r="AI611" s="217">
        <v>18</v>
      </c>
    </row>
    <row r="612" spans="32:35" x14ac:dyDescent="0.25">
      <c r="AF612" s="207" t="s">
        <v>256</v>
      </c>
      <c r="AG612" s="207" t="str">
        <f t="shared" si="43"/>
        <v>VrouwSenior24</v>
      </c>
      <c r="AH612" s="217">
        <v>24</v>
      </c>
      <c r="AI612" s="217">
        <v>18</v>
      </c>
    </row>
    <row r="613" spans="32:35" x14ac:dyDescent="0.25">
      <c r="AF613" s="207" t="s">
        <v>256</v>
      </c>
      <c r="AG613" s="207" t="str">
        <f t="shared" si="43"/>
        <v>VrouwSenior25</v>
      </c>
      <c r="AH613" s="217">
        <v>25</v>
      </c>
      <c r="AI613" s="217">
        <v>18</v>
      </c>
    </row>
    <row r="614" spans="32:35" x14ac:dyDescent="0.25">
      <c r="AF614" s="207" t="s">
        <v>256</v>
      </c>
      <c r="AG614" s="207" t="str">
        <f t="shared" si="43"/>
        <v>VrouwSenior26</v>
      </c>
      <c r="AH614" s="217">
        <v>26</v>
      </c>
      <c r="AI614" s="217">
        <v>18</v>
      </c>
    </row>
    <row r="615" spans="32:35" x14ac:dyDescent="0.25">
      <c r="AF615" s="207" t="s">
        <v>256</v>
      </c>
      <c r="AG615" s="207" t="str">
        <f t="shared" si="43"/>
        <v>VrouwSenior27</v>
      </c>
      <c r="AH615" s="217">
        <v>27</v>
      </c>
      <c r="AI615" s="217">
        <v>18</v>
      </c>
    </row>
    <row r="616" spans="32:35" x14ac:dyDescent="0.25">
      <c r="AF616" s="207" t="s">
        <v>256</v>
      </c>
      <c r="AG616" s="207" t="str">
        <f t="shared" si="43"/>
        <v>VrouwSenior28</v>
      </c>
      <c r="AH616" s="217">
        <v>28</v>
      </c>
      <c r="AI616" s="217">
        <v>18</v>
      </c>
    </row>
    <row r="617" spans="32:35" x14ac:dyDescent="0.25">
      <c r="AF617" s="207" t="s">
        <v>256</v>
      </c>
      <c r="AG617" s="207" t="str">
        <f t="shared" si="43"/>
        <v>VrouwSenior29</v>
      </c>
      <c r="AH617" s="217">
        <v>29</v>
      </c>
      <c r="AI617" s="217">
        <v>18</v>
      </c>
    </row>
    <row r="618" spans="32:35" x14ac:dyDescent="0.25">
      <c r="AF618" s="207" t="s">
        <v>256</v>
      </c>
      <c r="AG618" s="207" t="str">
        <f t="shared" si="43"/>
        <v>VrouwSenior30</v>
      </c>
      <c r="AH618" s="217">
        <v>30</v>
      </c>
      <c r="AI618" s="217">
        <v>18</v>
      </c>
    </row>
    <row r="619" spans="32:35" x14ac:dyDescent="0.25">
      <c r="AF619" s="207" t="s">
        <v>256</v>
      </c>
      <c r="AG619" s="207" t="str">
        <f t="shared" si="43"/>
        <v>VrouwSenior31</v>
      </c>
      <c r="AH619" s="217">
        <v>31</v>
      </c>
      <c r="AI619" s="217">
        <v>18</v>
      </c>
    </row>
    <row r="620" spans="32:35" x14ac:dyDescent="0.25">
      <c r="AF620" s="207" t="s">
        <v>256</v>
      </c>
      <c r="AG620" s="207" t="str">
        <f t="shared" si="43"/>
        <v>VrouwSenior32</v>
      </c>
      <c r="AH620" s="217">
        <v>32</v>
      </c>
      <c r="AI620" s="217">
        <v>18</v>
      </c>
    </row>
    <row r="621" spans="32:35" x14ac:dyDescent="0.25">
      <c r="AF621" s="207" t="s">
        <v>256</v>
      </c>
      <c r="AG621" s="207" t="str">
        <f t="shared" si="43"/>
        <v>VrouwSenior33</v>
      </c>
      <c r="AH621" s="217">
        <v>33</v>
      </c>
      <c r="AI621" s="217">
        <v>18</v>
      </c>
    </row>
    <row r="622" spans="32:35" x14ac:dyDescent="0.25">
      <c r="AF622" s="207" t="s">
        <v>256</v>
      </c>
      <c r="AG622" s="207" t="str">
        <f t="shared" si="43"/>
        <v>VrouwSenior34</v>
      </c>
      <c r="AH622" s="217">
        <v>34</v>
      </c>
      <c r="AI622" s="217">
        <v>18</v>
      </c>
    </row>
    <row r="623" spans="32:35" x14ac:dyDescent="0.25">
      <c r="AF623" s="207" t="s">
        <v>256</v>
      </c>
      <c r="AG623" s="207" t="str">
        <f t="shared" si="43"/>
        <v>VrouwSenior35</v>
      </c>
      <c r="AH623" s="217">
        <v>35</v>
      </c>
      <c r="AI623" s="217">
        <v>18</v>
      </c>
    </row>
    <row r="624" spans="32:35" x14ac:dyDescent="0.25">
      <c r="AF624" s="207" t="s">
        <v>256</v>
      </c>
      <c r="AG624" s="207" t="str">
        <f t="shared" si="43"/>
        <v>VrouwSenior36</v>
      </c>
      <c r="AH624" s="217">
        <v>36</v>
      </c>
      <c r="AI624" s="217">
        <v>18</v>
      </c>
    </row>
    <row r="625" spans="32:38" x14ac:dyDescent="0.25">
      <c r="AF625" s="207" t="s">
        <v>256</v>
      </c>
      <c r="AG625" s="207" t="str">
        <f t="shared" si="43"/>
        <v>VrouwSenior37</v>
      </c>
      <c r="AH625" s="217">
        <v>37</v>
      </c>
      <c r="AI625" s="217">
        <v>18</v>
      </c>
    </row>
    <row r="626" spans="32:38" x14ac:dyDescent="0.25">
      <c r="AF626" s="207" t="s">
        <v>256</v>
      </c>
      <c r="AG626" s="207" t="str">
        <f t="shared" si="43"/>
        <v>VrouwSenior38</v>
      </c>
      <c r="AH626" s="217">
        <v>38</v>
      </c>
      <c r="AI626" s="217">
        <v>18</v>
      </c>
    </row>
    <row r="627" spans="32:38" x14ac:dyDescent="0.25">
      <c r="AF627" s="207" t="s">
        <v>256</v>
      </c>
      <c r="AG627" s="207" t="str">
        <f t="shared" si="43"/>
        <v>VrouwSenior39</v>
      </c>
      <c r="AH627" s="217">
        <v>39</v>
      </c>
      <c r="AI627" s="217">
        <v>18</v>
      </c>
    </row>
    <row r="628" spans="32:38" x14ac:dyDescent="0.25">
      <c r="AF628" s="207" t="s">
        <v>256</v>
      </c>
      <c r="AG628" s="207" t="str">
        <f t="shared" si="43"/>
        <v>VrouwSenior40</v>
      </c>
      <c r="AH628" s="217">
        <v>40</v>
      </c>
      <c r="AI628" s="217">
        <v>18</v>
      </c>
    </row>
    <row r="629" spans="32:38" x14ac:dyDescent="0.25">
      <c r="AF629" s="207" t="s">
        <v>256</v>
      </c>
      <c r="AG629" s="207" t="str">
        <f t="shared" si="43"/>
        <v>VrouwSenior41</v>
      </c>
      <c r="AH629" s="217">
        <v>41</v>
      </c>
      <c r="AI629" s="217">
        <v>18</v>
      </c>
    </row>
    <row r="630" spans="32:38" x14ac:dyDescent="0.25">
      <c r="AF630" s="207" t="s">
        <v>256</v>
      </c>
      <c r="AG630" s="207" t="str">
        <f t="shared" si="43"/>
        <v>VrouwSenior42</v>
      </c>
      <c r="AH630" s="217">
        <v>42</v>
      </c>
      <c r="AI630" s="217">
        <v>18</v>
      </c>
    </row>
    <row r="631" spans="32:38" x14ac:dyDescent="0.25">
      <c r="AF631" s="207" t="s">
        <v>256</v>
      </c>
      <c r="AG631" s="207" t="str">
        <f t="shared" si="43"/>
        <v>VrouwSenior43</v>
      </c>
      <c r="AH631" s="217">
        <v>43</v>
      </c>
      <c r="AI631" s="217">
        <v>18</v>
      </c>
    </row>
    <row r="632" spans="32:38" x14ac:dyDescent="0.25">
      <c r="AF632" s="207" t="s">
        <v>256</v>
      </c>
      <c r="AG632" s="207" t="str">
        <f t="shared" si="43"/>
        <v>VrouwSenior44</v>
      </c>
      <c r="AH632" s="217">
        <v>44</v>
      </c>
      <c r="AI632" s="217">
        <v>18</v>
      </c>
    </row>
    <row r="633" spans="32:38" x14ac:dyDescent="0.25">
      <c r="AF633" s="207" t="s">
        <v>256</v>
      </c>
      <c r="AG633" s="207" t="str">
        <f t="shared" si="43"/>
        <v>VrouwSenior45</v>
      </c>
      <c r="AH633" s="217">
        <v>45</v>
      </c>
      <c r="AI633" s="217">
        <v>18</v>
      </c>
    </row>
    <row r="634" spans="32:38" x14ac:dyDescent="0.25">
      <c r="AF634" s="207" t="s">
        <v>256</v>
      </c>
      <c r="AG634" s="207" t="str">
        <f t="shared" si="43"/>
        <v>VrouwSenior46</v>
      </c>
      <c r="AH634" s="217">
        <v>46</v>
      </c>
      <c r="AI634" s="217">
        <v>18</v>
      </c>
    </row>
    <row r="635" spans="32:38" x14ac:dyDescent="0.25">
      <c r="AF635" s="207" t="s">
        <v>256</v>
      </c>
      <c r="AG635" s="207" t="str">
        <f t="shared" si="43"/>
        <v>VrouwSenior47</v>
      </c>
      <c r="AH635" s="217">
        <v>47</v>
      </c>
      <c r="AI635" s="217">
        <v>18</v>
      </c>
    </row>
    <row r="636" spans="32:38" x14ac:dyDescent="0.25">
      <c r="AF636" s="207" t="s">
        <v>256</v>
      </c>
      <c r="AG636" s="207" t="str">
        <f t="shared" si="43"/>
        <v>VrouwSenior48</v>
      </c>
      <c r="AH636" s="217">
        <v>48</v>
      </c>
      <c r="AI636" s="217">
        <v>18</v>
      </c>
    </row>
    <row r="637" spans="32:38" x14ac:dyDescent="0.25">
      <c r="AF637" s="207" t="s">
        <v>256</v>
      </c>
      <c r="AG637" s="207" t="str">
        <f t="shared" si="43"/>
        <v>VrouwSenior49</v>
      </c>
      <c r="AH637" s="217">
        <v>49</v>
      </c>
      <c r="AI637" s="217">
        <v>18</v>
      </c>
      <c r="AJ637" s="217"/>
      <c r="AK637" s="217"/>
      <c r="AL637" s="217"/>
    </row>
    <row r="638" spans="32:38" x14ac:dyDescent="0.25">
      <c r="AF638" s="207" t="s">
        <v>256</v>
      </c>
      <c r="AG638" s="207" t="str">
        <f t="shared" si="43"/>
        <v>VrouwSenior50</v>
      </c>
      <c r="AH638" s="217">
        <v>50</v>
      </c>
      <c r="AI638" s="217">
        <v>19</v>
      </c>
      <c r="AJ638" s="217"/>
      <c r="AK638" s="217"/>
      <c r="AL638" s="217"/>
    </row>
    <row r="639" spans="32:38" x14ac:dyDescent="0.25">
      <c r="AF639" s="207" t="s">
        <v>256</v>
      </c>
      <c r="AG639" s="207" t="str">
        <f t="shared" si="43"/>
        <v>VrouwSenior51</v>
      </c>
      <c r="AH639" s="217">
        <v>51</v>
      </c>
      <c r="AI639" s="217">
        <v>19</v>
      </c>
      <c r="AJ639" s="217"/>
      <c r="AK639" s="217"/>
      <c r="AL639" s="217"/>
    </row>
    <row r="640" spans="32:38" x14ac:dyDescent="0.25">
      <c r="AF640" s="207" t="s">
        <v>256</v>
      </c>
      <c r="AG640" s="207" t="str">
        <f t="shared" si="43"/>
        <v>VrouwSenior52</v>
      </c>
      <c r="AH640" s="217">
        <v>52</v>
      </c>
      <c r="AI640" s="217">
        <v>19</v>
      </c>
      <c r="AJ640" s="217"/>
      <c r="AK640" s="217"/>
      <c r="AL640" s="217"/>
    </row>
    <row r="641" spans="32:38" x14ac:dyDescent="0.25">
      <c r="AF641" s="207" t="s">
        <v>256</v>
      </c>
      <c r="AG641" s="207" t="str">
        <f t="shared" si="43"/>
        <v>VrouwSenior53</v>
      </c>
      <c r="AH641" s="217">
        <v>53</v>
      </c>
      <c r="AI641" s="217">
        <v>19</v>
      </c>
      <c r="AJ641" s="217"/>
      <c r="AK641" s="217"/>
      <c r="AL641" s="217"/>
    </row>
    <row r="642" spans="32:38" x14ac:dyDescent="0.25">
      <c r="AF642" s="207" t="s">
        <v>256</v>
      </c>
      <c r="AG642" s="207" t="str">
        <f t="shared" si="43"/>
        <v>VrouwSenior54</v>
      </c>
      <c r="AH642" s="217">
        <v>54</v>
      </c>
      <c r="AI642" s="217">
        <v>19</v>
      </c>
      <c r="AJ642" s="217"/>
      <c r="AK642" s="217"/>
      <c r="AL642" s="217"/>
    </row>
    <row r="643" spans="32:38" x14ac:dyDescent="0.25">
      <c r="AF643" s="207" t="s">
        <v>256</v>
      </c>
      <c r="AG643" s="207" t="str">
        <f t="shared" ref="AG643:AG706" si="45">CONCATENATE($AF643,$AH643)</f>
        <v>VrouwSenior55</v>
      </c>
      <c r="AH643" s="217">
        <v>55</v>
      </c>
      <c r="AI643" s="217">
        <v>19</v>
      </c>
      <c r="AJ643" s="217"/>
      <c r="AK643" s="217"/>
      <c r="AL643" s="217"/>
    </row>
    <row r="644" spans="32:38" x14ac:dyDescent="0.25">
      <c r="AF644" s="207" t="s">
        <v>256</v>
      </c>
      <c r="AG644" s="207" t="str">
        <f t="shared" si="45"/>
        <v>VrouwSenior56</v>
      </c>
      <c r="AH644" s="217">
        <v>56</v>
      </c>
      <c r="AI644" s="217">
        <v>20</v>
      </c>
      <c r="AJ644" s="217"/>
      <c r="AK644" s="217"/>
      <c r="AL644" s="217"/>
    </row>
    <row r="645" spans="32:38" x14ac:dyDescent="0.25">
      <c r="AF645" s="207" t="s">
        <v>256</v>
      </c>
      <c r="AG645" s="207" t="str">
        <f t="shared" si="45"/>
        <v>VrouwSenior57</v>
      </c>
      <c r="AH645" s="217">
        <v>57</v>
      </c>
      <c r="AI645" s="217">
        <v>20</v>
      </c>
      <c r="AJ645" s="217"/>
      <c r="AK645" s="217"/>
      <c r="AL645" s="217"/>
    </row>
    <row r="646" spans="32:38" x14ac:dyDescent="0.25">
      <c r="AF646" s="207" t="s">
        <v>256</v>
      </c>
      <c r="AG646" s="207" t="str">
        <f t="shared" si="45"/>
        <v>VrouwSenior58</v>
      </c>
      <c r="AH646" s="217">
        <f t="shared" ref="AH646:AH709" si="46">AH645+1</f>
        <v>58</v>
      </c>
      <c r="AI646" s="217">
        <v>20</v>
      </c>
      <c r="AJ646" s="217"/>
      <c r="AK646" s="217"/>
      <c r="AL646" s="217"/>
    </row>
    <row r="647" spans="32:38" x14ac:dyDescent="0.25">
      <c r="AF647" s="207" t="s">
        <v>256</v>
      </c>
      <c r="AG647" s="207" t="str">
        <f t="shared" si="45"/>
        <v>VrouwSenior59</v>
      </c>
      <c r="AH647" s="217">
        <f t="shared" si="46"/>
        <v>59</v>
      </c>
      <c r="AI647" s="217">
        <v>20</v>
      </c>
      <c r="AJ647" s="217"/>
      <c r="AK647" s="217"/>
      <c r="AL647" s="217"/>
    </row>
    <row r="648" spans="32:38" x14ac:dyDescent="0.25">
      <c r="AF648" s="207" t="s">
        <v>256</v>
      </c>
      <c r="AG648" s="207" t="str">
        <f t="shared" si="45"/>
        <v>VrouwSenior60</v>
      </c>
      <c r="AH648" s="217">
        <f t="shared" si="46"/>
        <v>60</v>
      </c>
      <c r="AI648" s="217">
        <v>20</v>
      </c>
      <c r="AJ648" s="217"/>
      <c r="AK648" s="217"/>
      <c r="AL648" s="217"/>
    </row>
    <row r="649" spans="32:38" x14ac:dyDescent="0.25">
      <c r="AF649" s="207" t="s">
        <v>256</v>
      </c>
      <c r="AG649" s="207" t="str">
        <f t="shared" si="45"/>
        <v>VrouwSenior61</v>
      </c>
      <c r="AH649" s="217">
        <f t="shared" si="46"/>
        <v>61</v>
      </c>
      <c r="AI649" s="217">
        <v>20</v>
      </c>
      <c r="AJ649" s="217"/>
      <c r="AK649" s="217"/>
      <c r="AL649" s="217"/>
    </row>
    <row r="650" spans="32:38" x14ac:dyDescent="0.25">
      <c r="AF650" s="207" t="s">
        <v>256</v>
      </c>
      <c r="AG650" s="207" t="str">
        <f t="shared" si="45"/>
        <v>VrouwSenior62</v>
      </c>
      <c r="AH650" s="217">
        <f t="shared" si="46"/>
        <v>62</v>
      </c>
      <c r="AI650" s="217">
        <v>21</v>
      </c>
      <c r="AJ650" s="217"/>
    </row>
    <row r="651" spans="32:38" x14ac:dyDescent="0.25">
      <c r="AF651" s="207" t="s">
        <v>256</v>
      </c>
      <c r="AG651" s="207" t="str">
        <f t="shared" si="45"/>
        <v>VrouwSenior63</v>
      </c>
      <c r="AH651" s="217">
        <f t="shared" si="46"/>
        <v>63</v>
      </c>
      <c r="AI651" s="217">
        <v>21</v>
      </c>
      <c r="AJ651" s="217"/>
    </row>
    <row r="652" spans="32:38" x14ac:dyDescent="0.25">
      <c r="AF652" s="207" t="s">
        <v>256</v>
      </c>
      <c r="AG652" s="207" t="str">
        <f t="shared" si="45"/>
        <v>VrouwSenior64</v>
      </c>
      <c r="AH652" s="217">
        <f t="shared" si="46"/>
        <v>64</v>
      </c>
      <c r="AI652" s="217">
        <v>21</v>
      </c>
      <c r="AJ652" s="217"/>
    </row>
    <row r="653" spans="32:38" x14ac:dyDescent="0.25">
      <c r="AF653" s="207" t="s">
        <v>256</v>
      </c>
      <c r="AG653" s="207" t="str">
        <f t="shared" si="45"/>
        <v>VrouwSenior65</v>
      </c>
      <c r="AH653" s="217">
        <f t="shared" si="46"/>
        <v>65</v>
      </c>
      <c r="AI653" s="217">
        <v>21</v>
      </c>
      <c r="AJ653" s="217"/>
    </row>
    <row r="654" spans="32:38" x14ac:dyDescent="0.25">
      <c r="AF654" s="207" t="s">
        <v>256</v>
      </c>
      <c r="AG654" s="207" t="str">
        <f t="shared" si="45"/>
        <v>VrouwSenior66</v>
      </c>
      <c r="AH654" s="217">
        <f t="shared" si="46"/>
        <v>66</v>
      </c>
      <c r="AI654" s="217">
        <v>21</v>
      </c>
      <c r="AJ654" s="217"/>
    </row>
    <row r="655" spans="32:38" x14ac:dyDescent="0.25">
      <c r="AF655" s="207" t="s">
        <v>256</v>
      </c>
      <c r="AG655" s="207" t="str">
        <f t="shared" si="45"/>
        <v>VrouwSenior67</v>
      </c>
      <c r="AH655" s="217">
        <f t="shared" si="46"/>
        <v>67</v>
      </c>
      <c r="AI655" s="217">
        <v>21</v>
      </c>
      <c r="AJ655" s="217"/>
    </row>
    <row r="656" spans="32:38" x14ac:dyDescent="0.25">
      <c r="AF656" s="207" t="s">
        <v>256</v>
      </c>
      <c r="AG656" s="207" t="str">
        <f t="shared" si="45"/>
        <v>VrouwSenior68</v>
      </c>
      <c r="AH656" s="217">
        <f t="shared" si="46"/>
        <v>68</v>
      </c>
      <c r="AI656" s="217">
        <v>22</v>
      </c>
      <c r="AJ656" s="217"/>
    </row>
    <row r="657" spans="32:36" x14ac:dyDescent="0.25">
      <c r="AF657" s="207" t="s">
        <v>256</v>
      </c>
      <c r="AG657" s="207" t="str">
        <f t="shared" si="45"/>
        <v>VrouwSenior69</v>
      </c>
      <c r="AH657" s="217">
        <f t="shared" si="46"/>
        <v>69</v>
      </c>
      <c r="AI657" s="217">
        <v>22</v>
      </c>
      <c r="AJ657" s="217"/>
    </row>
    <row r="658" spans="32:36" x14ac:dyDescent="0.25">
      <c r="AF658" s="207" t="s">
        <v>256</v>
      </c>
      <c r="AG658" s="207" t="str">
        <f t="shared" si="45"/>
        <v>VrouwSenior70</v>
      </c>
      <c r="AH658" s="217">
        <f t="shared" si="46"/>
        <v>70</v>
      </c>
      <c r="AI658" s="217">
        <v>22</v>
      </c>
      <c r="AJ658" s="217"/>
    </row>
    <row r="659" spans="32:36" x14ac:dyDescent="0.25">
      <c r="AF659" s="207" t="s">
        <v>256</v>
      </c>
      <c r="AG659" s="207" t="str">
        <f t="shared" si="45"/>
        <v>VrouwSenior71</v>
      </c>
      <c r="AH659" s="217">
        <f t="shared" si="46"/>
        <v>71</v>
      </c>
      <c r="AI659" s="217">
        <v>22</v>
      </c>
      <c r="AJ659" s="217"/>
    </row>
    <row r="660" spans="32:36" x14ac:dyDescent="0.25">
      <c r="AF660" s="207" t="s">
        <v>256</v>
      </c>
      <c r="AG660" s="207" t="str">
        <f t="shared" si="45"/>
        <v>VrouwSenior72</v>
      </c>
      <c r="AH660" s="217">
        <f t="shared" si="46"/>
        <v>72</v>
      </c>
      <c r="AI660" s="217">
        <v>22</v>
      </c>
      <c r="AJ660" s="217"/>
    </row>
    <row r="661" spans="32:36" x14ac:dyDescent="0.25">
      <c r="AF661" s="207" t="s">
        <v>256</v>
      </c>
      <c r="AG661" s="207" t="str">
        <f t="shared" si="45"/>
        <v>VrouwSenior73</v>
      </c>
      <c r="AH661" s="217">
        <f t="shared" si="46"/>
        <v>73</v>
      </c>
      <c r="AI661" s="217">
        <v>22</v>
      </c>
      <c r="AJ661" s="217"/>
    </row>
    <row r="662" spans="32:36" x14ac:dyDescent="0.25">
      <c r="AF662" s="207" t="s">
        <v>256</v>
      </c>
      <c r="AG662" s="207" t="str">
        <f t="shared" si="45"/>
        <v>VrouwSenior74</v>
      </c>
      <c r="AH662" s="217">
        <f t="shared" si="46"/>
        <v>74</v>
      </c>
      <c r="AI662" s="217">
        <v>22</v>
      </c>
      <c r="AJ662" s="217"/>
    </row>
    <row r="663" spans="32:36" x14ac:dyDescent="0.25">
      <c r="AF663" s="207" t="s">
        <v>256</v>
      </c>
      <c r="AG663" s="207" t="str">
        <f t="shared" si="45"/>
        <v>VrouwSenior75</v>
      </c>
      <c r="AH663" s="217">
        <f t="shared" si="46"/>
        <v>75</v>
      </c>
      <c r="AI663" s="217">
        <v>23</v>
      </c>
      <c r="AJ663" s="217"/>
    </row>
    <row r="664" spans="32:36" x14ac:dyDescent="0.25">
      <c r="AF664" s="207" t="s">
        <v>256</v>
      </c>
      <c r="AG664" s="207" t="str">
        <f t="shared" si="45"/>
        <v>VrouwSenior76</v>
      </c>
      <c r="AH664" s="217">
        <f t="shared" si="46"/>
        <v>76</v>
      </c>
      <c r="AI664" s="217">
        <v>23</v>
      </c>
      <c r="AJ664" s="217"/>
    </row>
    <row r="665" spans="32:36" x14ac:dyDescent="0.25">
      <c r="AF665" s="207" t="s">
        <v>256</v>
      </c>
      <c r="AG665" s="207" t="str">
        <f t="shared" si="45"/>
        <v>VrouwSenior77</v>
      </c>
      <c r="AH665" s="217">
        <f t="shared" si="46"/>
        <v>77</v>
      </c>
      <c r="AI665" s="217">
        <v>23</v>
      </c>
      <c r="AJ665" s="217"/>
    </row>
    <row r="666" spans="32:36" x14ac:dyDescent="0.25">
      <c r="AF666" s="207" t="s">
        <v>256</v>
      </c>
      <c r="AG666" s="207" t="str">
        <f t="shared" si="45"/>
        <v>VrouwSenior78</v>
      </c>
      <c r="AH666" s="217">
        <f t="shared" si="46"/>
        <v>78</v>
      </c>
      <c r="AI666" s="217">
        <v>23</v>
      </c>
      <c r="AJ666" s="217"/>
    </row>
    <row r="667" spans="32:36" x14ac:dyDescent="0.25">
      <c r="AF667" s="207" t="s">
        <v>256</v>
      </c>
      <c r="AG667" s="207" t="str">
        <f t="shared" si="45"/>
        <v>VrouwSenior79</v>
      </c>
      <c r="AH667" s="217">
        <f t="shared" si="46"/>
        <v>79</v>
      </c>
      <c r="AI667" s="217">
        <v>23</v>
      </c>
      <c r="AJ667" s="217"/>
    </row>
    <row r="668" spans="32:36" x14ac:dyDescent="0.25">
      <c r="AF668" s="207" t="s">
        <v>256</v>
      </c>
      <c r="AG668" s="207" t="str">
        <f t="shared" si="45"/>
        <v>VrouwSenior80</v>
      </c>
      <c r="AH668" s="217">
        <f t="shared" si="46"/>
        <v>80</v>
      </c>
      <c r="AI668" s="217">
        <v>23</v>
      </c>
      <c r="AJ668" s="217"/>
    </row>
    <row r="669" spans="32:36" x14ac:dyDescent="0.25">
      <c r="AF669" s="207" t="s">
        <v>256</v>
      </c>
      <c r="AG669" s="207" t="str">
        <f t="shared" si="45"/>
        <v>VrouwSenior81</v>
      </c>
      <c r="AH669" s="217">
        <f t="shared" si="46"/>
        <v>81</v>
      </c>
      <c r="AI669" s="217">
        <v>23</v>
      </c>
      <c r="AJ669" s="217"/>
    </row>
    <row r="670" spans="32:36" x14ac:dyDescent="0.25">
      <c r="AF670" s="207" t="s">
        <v>256</v>
      </c>
      <c r="AG670" s="207" t="str">
        <f t="shared" si="45"/>
        <v>VrouwSenior82</v>
      </c>
      <c r="AH670" s="217">
        <f t="shared" si="46"/>
        <v>82</v>
      </c>
      <c r="AI670" s="217">
        <v>23</v>
      </c>
      <c r="AJ670" s="217"/>
    </row>
    <row r="671" spans="32:36" x14ac:dyDescent="0.25">
      <c r="AF671" s="207" t="s">
        <v>256</v>
      </c>
      <c r="AG671" s="207" t="str">
        <f t="shared" si="45"/>
        <v>VrouwSenior83</v>
      </c>
      <c r="AH671" s="217">
        <f t="shared" si="46"/>
        <v>83</v>
      </c>
      <c r="AI671" s="217">
        <v>23</v>
      </c>
      <c r="AJ671" s="217"/>
    </row>
    <row r="672" spans="32:36" x14ac:dyDescent="0.25">
      <c r="AF672" s="207" t="s">
        <v>256</v>
      </c>
      <c r="AG672" s="207" t="str">
        <f t="shared" si="45"/>
        <v>VrouwSenior84</v>
      </c>
      <c r="AH672" s="217">
        <f t="shared" si="46"/>
        <v>84</v>
      </c>
      <c r="AI672" s="217">
        <v>23</v>
      </c>
      <c r="AJ672" s="217"/>
    </row>
    <row r="673" spans="32:36" x14ac:dyDescent="0.25">
      <c r="AF673" s="207" t="s">
        <v>256</v>
      </c>
      <c r="AG673" s="207" t="str">
        <f t="shared" si="45"/>
        <v>VrouwSenior85</v>
      </c>
      <c r="AH673" s="217">
        <f t="shared" si="46"/>
        <v>85</v>
      </c>
      <c r="AI673" s="217">
        <v>23</v>
      </c>
      <c r="AJ673" s="217"/>
    </row>
    <row r="674" spans="32:36" x14ac:dyDescent="0.25">
      <c r="AF674" s="207" t="s">
        <v>256</v>
      </c>
      <c r="AG674" s="207" t="str">
        <f t="shared" si="45"/>
        <v>VrouwSenior86</v>
      </c>
      <c r="AH674" s="217">
        <f t="shared" si="46"/>
        <v>86</v>
      </c>
      <c r="AI674" s="217">
        <v>23</v>
      </c>
      <c r="AJ674" s="217"/>
    </row>
    <row r="675" spans="32:36" x14ac:dyDescent="0.25">
      <c r="AF675" s="207" t="s">
        <v>256</v>
      </c>
      <c r="AG675" s="207" t="str">
        <f t="shared" si="45"/>
        <v>VrouwSenior87</v>
      </c>
      <c r="AH675" s="217">
        <f t="shared" si="46"/>
        <v>87</v>
      </c>
      <c r="AI675" s="217">
        <v>23</v>
      </c>
      <c r="AJ675" s="217"/>
    </row>
    <row r="676" spans="32:36" x14ac:dyDescent="0.25">
      <c r="AF676" s="207" t="s">
        <v>256</v>
      </c>
      <c r="AG676" s="207" t="str">
        <f t="shared" si="45"/>
        <v>VrouwSenior88</v>
      </c>
      <c r="AH676" s="217">
        <f t="shared" si="46"/>
        <v>88</v>
      </c>
      <c r="AI676" s="217">
        <v>23</v>
      </c>
      <c r="AJ676" s="217"/>
    </row>
    <row r="677" spans="32:36" x14ac:dyDescent="0.25">
      <c r="AF677" s="207" t="s">
        <v>256</v>
      </c>
      <c r="AG677" s="207" t="str">
        <f t="shared" si="45"/>
        <v>VrouwSenior89</v>
      </c>
      <c r="AH677" s="217">
        <f t="shared" si="46"/>
        <v>89</v>
      </c>
      <c r="AI677" s="217">
        <v>23</v>
      </c>
      <c r="AJ677" s="217"/>
    </row>
    <row r="678" spans="32:36" x14ac:dyDescent="0.25">
      <c r="AF678" s="207" t="s">
        <v>256</v>
      </c>
      <c r="AG678" s="207" t="str">
        <f t="shared" si="45"/>
        <v>VrouwSenior90</v>
      </c>
      <c r="AH678" s="217">
        <f t="shared" si="46"/>
        <v>90</v>
      </c>
      <c r="AI678" s="217">
        <v>23</v>
      </c>
      <c r="AJ678" s="217"/>
    </row>
    <row r="679" spans="32:36" x14ac:dyDescent="0.25">
      <c r="AF679" s="207" t="s">
        <v>256</v>
      </c>
      <c r="AG679" s="207" t="str">
        <f t="shared" si="45"/>
        <v>VrouwSenior91</v>
      </c>
      <c r="AH679" s="217">
        <f t="shared" si="46"/>
        <v>91</v>
      </c>
      <c r="AI679" s="217">
        <v>23</v>
      </c>
      <c r="AJ679" s="217"/>
    </row>
    <row r="680" spans="32:36" x14ac:dyDescent="0.25">
      <c r="AF680" s="207" t="s">
        <v>256</v>
      </c>
      <c r="AG680" s="207" t="str">
        <f t="shared" si="45"/>
        <v>VrouwSenior92</v>
      </c>
      <c r="AH680" s="217">
        <f t="shared" si="46"/>
        <v>92</v>
      </c>
      <c r="AI680" s="217">
        <v>23</v>
      </c>
      <c r="AJ680" s="217"/>
    </row>
    <row r="681" spans="32:36" x14ac:dyDescent="0.25">
      <c r="AF681" s="207" t="s">
        <v>256</v>
      </c>
      <c r="AG681" s="207" t="str">
        <f t="shared" si="45"/>
        <v>VrouwSenior93</v>
      </c>
      <c r="AH681" s="217">
        <f t="shared" si="46"/>
        <v>93</v>
      </c>
      <c r="AI681" s="217">
        <v>23</v>
      </c>
      <c r="AJ681" s="217"/>
    </row>
    <row r="682" spans="32:36" x14ac:dyDescent="0.25">
      <c r="AF682" s="207" t="s">
        <v>256</v>
      </c>
      <c r="AG682" s="207" t="str">
        <f t="shared" si="45"/>
        <v>VrouwSenior94</v>
      </c>
      <c r="AH682" s="217">
        <f t="shared" si="46"/>
        <v>94</v>
      </c>
      <c r="AI682" s="217">
        <v>23</v>
      </c>
      <c r="AJ682" s="217"/>
    </row>
    <row r="683" spans="32:36" x14ac:dyDescent="0.25">
      <c r="AF683" s="207" t="s">
        <v>256</v>
      </c>
      <c r="AG683" s="207" t="str">
        <f t="shared" si="45"/>
        <v>VrouwSenior95</v>
      </c>
      <c r="AH683" s="217">
        <f t="shared" si="46"/>
        <v>95</v>
      </c>
      <c r="AI683" s="217">
        <v>23</v>
      </c>
      <c r="AJ683" s="217"/>
    </row>
    <row r="684" spans="32:36" x14ac:dyDescent="0.25">
      <c r="AF684" s="207" t="s">
        <v>256</v>
      </c>
      <c r="AG684" s="207" t="str">
        <f t="shared" si="45"/>
        <v>VrouwSenior96</v>
      </c>
      <c r="AH684" s="217">
        <f t="shared" si="46"/>
        <v>96</v>
      </c>
      <c r="AI684" s="217">
        <v>23</v>
      </c>
      <c r="AJ684" s="217"/>
    </row>
    <row r="685" spans="32:36" x14ac:dyDescent="0.25">
      <c r="AF685" s="207" t="s">
        <v>256</v>
      </c>
      <c r="AG685" s="207" t="str">
        <f t="shared" si="45"/>
        <v>VrouwSenior97</v>
      </c>
      <c r="AH685" s="217">
        <f t="shared" si="46"/>
        <v>97</v>
      </c>
      <c r="AI685" s="217">
        <v>23</v>
      </c>
      <c r="AJ685" s="217"/>
    </row>
    <row r="686" spans="32:36" x14ac:dyDescent="0.25">
      <c r="AF686" s="207" t="s">
        <v>256</v>
      </c>
      <c r="AG686" s="207" t="str">
        <f t="shared" si="45"/>
        <v>VrouwSenior98</v>
      </c>
      <c r="AH686" s="217">
        <f t="shared" si="46"/>
        <v>98</v>
      </c>
      <c r="AI686" s="217">
        <v>23</v>
      </c>
      <c r="AJ686" s="217"/>
    </row>
    <row r="687" spans="32:36" x14ac:dyDescent="0.25">
      <c r="AF687" s="207" t="s">
        <v>256</v>
      </c>
      <c r="AG687" s="207" t="str">
        <f t="shared" si="45"/>
        <v>VrouwSenior99</v>
      </c>
      <c r="AH687" s="217">
        <f t="shared" si="46"/>
        <v>99</v>
      </c>
      <c r="AI687" s="217">
        <v>23</v>
      </c>
      <c r="AJ687" s="217"/>
    </row>
    <row r="688" spans="32:36" x14ac:dyDescent="0.25">
      <c r="AF688" s="207" t="s">
        <v>256</v>
      </c>
      <c r="AG688" s="207" t="str">
        <f t="shared" si="45"/>
        <v>VrouwSenior100</v>
      </c>
      <c r="AH688" s="217">
        <f t="shared" si="46"/>
        <v>100</v>
      </c>
      <c r="AI688" s="217">
        <v>23</v>
      </c>
      <c r="AJ688" s="217"/>
    </row>
    <row r="689" spans="32:36" x14ac:dyDescent="0.25">
      <c r="AF689" s="207" t="s">
        <v>256</v>
      </c>
      <c r="AG689" s="207" t="str">
        <f t="shared" si="45"/>
        <v>VrouwSenior101</v>
      </c>
      <c r="AH689" s="217">
        <f t="shared" si="46"/>
        <v>101</v>
      </c>
      <c r="AI689" s="217">
        <v>23</v>
      </c>
      <c r="AJ689" s="217"/>
    </row>
    <row r="690" spans="32:36" x14ac:dyDescent="0.25">
      <c r="AF690" s="207" t="s">
        <v>256</v>
      </c>
      <c r="AG690" s="207" t="str">
        <f t="shared" si="45"/>
        <v>VrouwSenior102</v>
      </c>
      <c r="AH690" s="217">
        <f t="shared" si="46"/>
        <v>102</v>
      </c>
      <c r="AI690" s="217">
        <v>23</v>
      </c>
      <c r="AJ690" s="217"/>
    </row>
    <row r="691" spans="32:36" x14ac:dyDescent="0.25">
      <c r="AF691" s="207" t="s">
        <v>256</v>
      </c>
      <c r="AG691" s="207" t="str">
        <f t="shared" si="45"/>
        <v>VrouwSenior103</v>
      </c>
      <c r="AH691" s="217">
        <f t="shared" si="46"/>
        <v>103</v>
      </c>
      <c r="AI691" s="217">
        <v>23</v>
      </c>
      <c r="AJ691" s="217"/>
    </row>
    <row r="692" spans="32:36" x14ac:dyDescent="0.25">
      <c r="AF692" s="207" t="s">
        <v>256</v>
      </c>
      <c r="AG692" s="207" t="str">
        <f t="shared" si="45"/>
        <v>VrouwSenior104</v>
      </c>
      <c r="AH692" s="217">
        <f t="shared" si="46"/>
        <v>104</v>
      </c>
      <c r="AI692" s="217">
        <v>23</v>
      </c>
      <c r="AJ692" s="217"/>
    </row>
    <row r="693" spans="32:36" x14ac:dyDescent="0.25">
      <c r="AF693" s="207" t="s">
        <v>256</v>
      </c>
      <c r="AG693" s="207" t="str">
        <f t="shared" si="45"/>
        <v>VrouwSenior105</v>
      </c>
      <c r="AH693" s="217">
        <f t="shared" si="46"/>
        <v>105</v>
      </c>
      <c r="AI693" s="217">
        <v>23</v>
      </c>
      <c r="AJ693" s="217"/>
    </row>
    <row r="694" spans="32:36" x14ac:dyDescent="0.25">
      <c r="AF694" s="207" t="s">
        <v>256</v>
      </c>
      <c r="AG694" s="207" t="str">
        <f t="shared" si="45"/>
        <v>VrouwSenior106</v>
      </c>
      <c r="AH694" s="217">
        <f t="shared" si="46"/>
        <v>106</v>
      </c>
      <c r="AI694" s="217">
        <v>23</v>
      </c>
      <c r="AJ694" s="217"/>
    </row>
    <row r="695" spans="32:36" x14ac:dyDescent="0.25">
      <c r="AF695" s="207" t="s">
        <v>256</v>
      </c>
      <c r="AG695" s="207" t="str">
        <f t="shared" si="45"/>
        <v>VrouwSenior107</v>
      </c>
      <c r="AH695" s="217">
        <f t="shared" si="46"/>
        <v>107</v>
      </c>
      <c r="AI695" s="217">
        <v>23</v>
      </c>
      <c r="AJ695" s="217"/>
    </row>
    <row r="696" spans="32:36" x14ac:dyDescent="0.25">
      <c r="AF696" s="207" t="s">
        <v>256</v>
      </c>
      <c r="AG696" s="207" t="str">
        <f t="shared" si="45"/>
        <v>VrouwSenior108</v>
      </c>
      <c r="AH696" s="217">
        <f t="shared" si="46"/>
        <v>108</v>
      </c>
      <c r="AI696" s="217">
        <v>23</v>
      </c>
      <c r="AJ696" s="217"/>
    </row>
    <row r="697" spans="32:36" x14ac:dyDescent="0.25">
      <c r="AF697" s="207" t="s">
        <v>256</v>
      </c>
      <c r="AG697" s="207" t="str">
        <f t="shared" si="45"/>
        <v>VrouwSenior109</v>
      </c>
      <c r="AH697" s="217">
        <f t="shared" si="46"/>
        <v>109</v>
      </c>
      <c r="AI697" s="217">
        <v>23</v>
      </c>
      <c r="AJ697" s="217"/>
    </row>
    <row r="698" spans="32:36" x14ac:dyDescent="0.25">
      <c r="AF698" s="207" t="s">
        <v>256</v>
      </c>
      <c r="AG698" s="207" t="str">
        <f t="shared" si="45"/>
        <v>VrouwSenior110</v>
      </c>
      <c r="AH698" s="217">
        <f t="shared" si="46"/>
        <v>110</v>
      </c>
      <c r="AI698" s="217">
        <v>23</v>
      </c>
      <c r="AJ698" s="217"/>
    </row>
    <row r="699" spans="32:36" x14ac:dyDescent="0.25">
      <c r="AF699" s="207" t="s">
        <v>256</v>
      </c>
      <c r="AG699" s="207" t="str">
        <f t="shared" si="45"/>
        <v>VrouwSenior111</v>
      </c>
      <c r="AH699" s="217">
        <f t="shared" si="46"/>
        <v>111</v>
      </c>
      <c r="AI699" s="217">
        <v>23</v>
      </c>
      <c r="AJ699" s="217"/>
    </row>
    <row r="700" spans="32:36" x14ac:dyDescent="0.25">
      <c r="AF700" s="207" t="s">
        <v>256</v>
      </c>
      <c r="AG700" s="207" t="str">
        <f t="shared" si="45"/>
        <v>VrouwSenior112</v>
      </c>
      <c r="AH700" s="217">
        <f t="shared" si="46"/>
        <v>112</v>
      </c>
      <c r="AI700" s="217">
        <v>23</v>
      </c>
      <c r="AJ700" s="217"/>
    </row>
    <row r="701" spans="32:36" x14ac:dyDescent="0.25">
      <c r="AF701" s="207" t="s">
        <v>256</v>
      </c>
      <c r="AG701" s="207" t="str">
        <f t="shared" si="45"/>
        <v>VrouwSenior113</v>
      </c>
      <c r="AH701" s="217">
        <f t="shared" si="46"/>
        <v>113</v>
      </c>
      <c r="AI701" s="217">
        <v>23</v>
      </c>
      <c r="AJ701" s="217"/>
    </row>
    <row r="702" spans="32:36" x14ac:dyDescent="0.25">
      <c r="AF702" s="207" t="s">
        <v>256</v>
      </c>
      <c r="AG702" s="207" t="str">
        <f t="shared" si="45"/>
        <v>VrouwSenior114</v>
      </c>
      <c r="AH702" s="217">
        <f t="shared" si="46"/>
        <v>114</v>
      </c>
      <c r="AI702" s="217">
        <v>23</v>
      </c>
      <c r="AJ702" s="217"/>
    </row>
    <row r="703" spans="32:36" x14ac:dyDescent="0.25">
      <c r="AF703" s="207" t="s">
        <v>256</v>
      </c>
      <c r="AG703" s="207" t="str">
        <f t="shared" si="45"/>
        <v>VrouwSenior115</v>
      </c>
      <c r="AH703" s="217">
        <f t="shared" si="46"/>
        <v>115</v>
      </c>
      <c r="AI703" s="217">
        <v>23</v>
      </c>
      <c r="AJ703" s="217"/>
    </row>
    <row r="704" spans="32:36" x14ac:dyDescent="0.25">
      <c r="AF704" s="207" t="s">
        <v>256</v>
      </c>
      <c r="AG704" s="207" t="str">
        <f t="shared" si="45"/>
        <v>VrouwSenior116</v>
      </c>
      <c r="AH704" s="217">
        <f t="shared" si="46"/>
        <v>116</v>
      </c>
      <c r="AI704" s="217">
        <v>23</v>
      </c>
      <c r="AJ704" s="217"/>
    </row>
    <row r="705" spans="32:36" x14ac:dyDescent="0.25">
      <c r="AF705" s="207" t="s">
        <v>256</v>
      </c>
      <c r="AG705" s="207" t="str">
        <f t="shared" si="45"/>
        <v>VrouwSenior117</v>
      </c>
      <c r="AH705" s="217">
        <f t="shared" si="46"/>
        <v>117</v>
      </c>
      <c r="AI705" s="217">
        <v>23</v>
      </c>
      <c r="AJ705" s="217"/>
    </row>
    <row r="706" spans="32:36" x14ac:dyDescent="0.25">
      <c r="AF706" s="207" t="s">
        <v>256</v>
      </c>
      <c r="AG706" s="207" t="str">
        <f t="shared" si="45"/>
        <v>VrouwSenior118</v>
      </c>
      <c r="AH706" s="217">
        <f t="shared" si="46"/>
        <v>118</v>
      </c>
      <c r="AI706" s="217">
        <v>23</v>
      </c>
      <c r="AJ706" s="217"/>
    </row>
    <row r="707" spans="32:36" x14ac:dyDescent="0.25">
      <c r="AF707" s="207" t="s">
        <v>256</v>
      </c>
      <c r="AG707" s="207" t="str">
        <f t="shared" ref="AG707:AG728" si="47">CONCATENATE($AF707,$AH707)</f>
        <v>VrouwSenior119</v>
      </c>
      <c r="AH707" s="217">
        <f t="shared" si="46"/>
        <v>119</v>
      </c>
      <c r="AI707" s="217">
        <v>23</v>
      </c>
      <c r="AJ707" s="217"/>
    </row>
    <row r="708" spans="32:36" x14ac:dyDescent="0.25">
      <c r="AF708" s="207" t="s">
        <v>256</v>
      </c>
      <c r="AG708" s="207" t="str">
        <f t="shared" si="47"/>
        <v>VrouwSenior120</v>
      </c>
      <c r="AH708" s="217">
        <f t="shared" si="46"/>
        <v>120</v>
      </c>
      <c r="AI708" s="217">
        <v>23</v>
      </c>
      <c r="AJ708" s="217"/>
    </row>
    <row r="709" spans="32:36" x14ac:dyDescent="0.25">
      <c r="AF709" s="207" t="s">
        <v>256</v>
      </c>
      <c r="AG709" s="207" t="str">
        <f t="shared" si="47"/>
        <v>VrouwSenior121</v>
      </c>
      <c r="AH709" s="217">
        <f t="shared" si="46"/>
        <v>121</v>
      </c>
      <c r="AI709" s="217">
        <v>23</v>
      </c>
      <c r="AJ709" s="217"/>
    </row>
    <row r="710" spans="32:36" x14ac:dyDescent="0.25">
      <c r="AF710" s="207" t="s">
        <v>256</v>
      </c>
      <c r="AG710" s="207" t="str">
        <f t="shared" si="47"/>
        <v>VrouwSenior122</v>
      </c>
      <c r="AH710" s="217">
        <f t="shared" ref="AH710:AH728" si="48">AH709+1</f>
        <v>122</v>
      </c>
      <c r="AI710" s="217">
        <v>23</v>
      </c>
      <c r="AJ710" s="217"/>
    </row>
    <row r="711" spans="32:36" x14ac:dyDescent="0.25">
      <c r="AF711" s="207" t="s">
        <v>256</v>
      </c>
      <c r="AG711" s="207" t="str">
        <f t="shared" si="47"/>
        <v>VrouwSenior123</v>
      </c>
      <c r="AH711" s="217">
        <f t="shared" si="48"/>
        <v>123</v>
      </c>
      <c r="AI711" s="217">
        <v>23</v>
      </c>
      <c r="AJ711" s="217"/>
    </row>
    <row r="712" spans="32:36" x14ac:dyDescent="0.25">
      <c r="AF712" s="207" t="s">
        <v>256</v>
      </c>
      <c r="AG712" s="207" t="str">
        <f t="shared" si="47"/>
        <v>VrouwSenior124</v>
      </c>
      <c r="AH712" s="217">
        <f t="shared" si="48"/>
        <v>124</v>
      </c>
      <c r="AI712" s="217">
        <v>23</v>
      </c>
      <c r="AJ712" s="217"/>
    </row>
    <row r="713" spans="32:36" x14ac:dyDescent="0.25">
      <c r="AF713" s="207" t="s">
        <v>256</v>
      </c>
      <c r="AG713" s="207" t="str">
        <f t="shared" si="47"/>
        <v>VrouwSenior125</v>
      </c>
      <c r="AH713" s="217">
        <f t="shared" si="48"/>
        <v>125</v>
      </c>
      <c r="AI713" s="217">
        <v>23</v>
      </c>
      <c r="AJ713" s="217"/>
    </row>
    <row r="714" spans="32:36" x14ac:dyDescent="0.25">
      <c r="AF714" s="207" t="s">
        <v>256</v>
      </c>
      <c r="AG714" s="207" t="str">
        <f t="shared" si="47"/>
        <v>VrouwSenior126</v>
      </c>
      <c r="AH714" s="217">
        <f t="shared" si="48"/>
        <v>126</v>
      </c>
      <c r="AI714" s="217">
        <v>23</v>
      </c>
      <c r="AJ714" s="217"/>
    </row>
    <row r="715" spans="32:36" x14ac:dyDescent="0.25">
      <c r="AF715" s="207" t="s">
        <v>256</v>
      </c>
      <c r="AG715" s="207" t="str">
        <f t="shared" si="47"/>
        <v>VrouwSenior127</v>
      </c>
      <c r="AH715" s="217">
        <f t="shared" si="48"/>
        <v>127</v>
      </c>
      <c r="AI715" s="217">
        <v>23</v>
      </c>
      <c r="AJ715" s="217"/>
    </row>
    <row r="716" spans="32:36" x14ac:dyDescent="0.25">
      <c r="AF716" s="207" t="s">
        <v>256</v>
      </c>
      <c r="AG716" s="207" t="str">
        <f t="shared" si="47"/>
        <v>VrouwSenior128</v>
      </c>
      <c r="AH716" s="217">
        <f t="shared" si="48"/>
        <v>128</v>
      </c>
      <c r="AI716" s="217">
        <v>23</v>
      </c>
      <c r="AJ716" s="217"/>
    </row>
    <row r="717" spans="32:36" x14ac:dyDescent="0.25">
      <c r="AF717" s="207" t="s">
        <v>256</v>
      </c>
      <c r="AG717" s="207" t="str">
        <f t="shared" si="47"/>
        <v>VrouwSenior129</v>
      </c>
      <c r="AH717" s="217">
        <f t="shared" si="48"/>
        <v>129</v>
      </c>
      <c r="AI717" s="217">
        <v>23</v>
      </c>
      <c r="AJ717" s="217"/>
    </row>
    <row r="718" spans="32:36" x14ac:dyDescent="0.25">
      <c r="AF718" s="207" t="s">
        <v>256</v>
      </c>
      <c r="AG718" s="207" t="str">
        <f t="shared" si="47"/>
        <v>VrouwSenior130</v>
      </c>
      <c r="AH718" s="217">
        <f t="shared" si="48"/>
        <v>130</v>
      </c>
      <c r="AI718" s="217">
        <v>23</v>
      </c>
    </row>
    <row r="719" spans="32:36" x14ac:dyDescent="0.25">
      <c r="AF719" s="207" t="s">
        <v>256</v>
      </c>
      <c r="AG719" s="207" t="str">
        <f t="shared" si="47"/>
        <v>VrouwSenior131</v>
      </c>
      <c r="AH719" s="217">
        <f t="shared" si="48"/>
        <v>131</v>
      </c>
      <c r="AI719" s="217">
        <v>23</v>
      </c>
    </row>
    <row r="720" spans="32:36" x14ac:dyDescent="0.25">
      <c r="AF720" s="207" t="s">
        <v>256</v>
      </c>
      <c r="AG720" s="207" t="str">
        <f t="shared" si="47"/>
        <v>VrouwSenior132</v>
      </c>
      <c r="AH720" s="217">
        <f t="shared" si="48"/>
        <v>132</v>
      </c>
      <c r="AI720" s="217">
        <v>23</v>
      </c>
    </row>
    <row r="721" spans="32:35" x14ac:dyDescent="0.25">
      <c r="AF721" s="207" t="s">
        <v>256</v>
      </c>
      <c r="AG721" s="207" t="str">
        <f t="shared" si="47"/>
        <v>VrouwSenior133</v>
      </c>
      <c r="AH721" s="217">
        <f t="shared" si="48"/>
        <v>133</v>
      </c>
      <c r="AI721" s="217">
        <v>23</v>
      </c>
    </row>
    <row r="722" spans="32:35" x14ac:dyDescent="0.25">
      <c r="AF722" s="207" t="s">
        <v>256</v>
      </c>
      <c r="AG722" s="207" t="str">
        <f t="shared" si="47"/>
        <v>VrouwSenior134</v>
      </c>
      <c r="AH722" s="217">
        <f t="shared" si="48"/>
        <v>134</v>
      </c>
      <c r="AI722" s="217">
        <v>23</v>
      </c>
    </row>
    <row r="723" spans="32:35" x14ac:dyDescent="0.25">
      <c r="AF723" s="207" t="s">
        <v>256</v>
      </c>
      <c r="AG723" s="207" t="str">
        <f t="shared" si="47"/>
        <v>VrouwSenior135</v>
      </c>
      <c r="AH723" s="217">
        <f t="shared" si="48"/>
        <v>135</v>
      </c>
      <c r="AI723" s="217">
        <v>23</v>
      </c>
    </row>
    <row r="724" spans="32:35" x14ac:dyDescent="0.25">
      <c r="AF724" s="207" t="s">
        <v>256</v>
      </c>
      <c r="AG724" s="207" t="str">
        <f t="shared" si="47"/>
        <v>VrouwSenior136</v>
      </c>
      <c r="AH724" s="217">
        <f t="shared" si="48"/>
        <v>136</v>
      </c>
      <c r="AI724" s="217">
        <v>23</v>
      </c>
    </row>
    <row r="725" spans="32:35" x14ac:dyDescent="0.25">
      <c r="AF725" s="207" t="s">
        <v>256</v>
      </c>
      <c r="AG725" s="207" t="str">
        <f t="shared" si="47"/>
        <v>VrouwSenior137</v>
      </c>
      <c r="AH725" s="217">
        <f t="shared" si="48"/>
        <v>137</v>
      </c>
      <c r="AI725" s="217">
        <v>23</v>
      </c>
    </row>
    <row r="726" spans="32:35" x14ac:dyDescent="0.25">
      <c r="AF726" s="207" t="s">
        <v>256</v>
      </c>
      <c r="AG726" s="207" t="str">
        <f t="shared" si="47"/>
        <v>VrouwSenior138</v>
      </c>
      <c r="AH726" s="217">
        <f t="shared" si="48"/>
        <v>138</v>
      </c>
      <c r="AI726" s="217">
        <v>23</v>
      </c>
    </row>
    <row r="727" spans="32:35" x14ac:dyDescent="0.25">
      <c r="AF727" s="207" t="s">
        <v>256</v>
      </c>
      <c r="AG727" s="207" t="str">
        <f t="shared" si="47"/>
        <v>VrouwSenior139</v>
      </c>
      <c r="AH727" s="217">
        <f t="shared" si="48"/>
        <v>139</v>
      </c>
      <c r="AI727" s="217">
        <v>23</v>
      </c>
    </row>
    <row r="728" spans="32:35" x14ac:dyDescent="0.25">
      <c r="AF728" s="207" t="s">
        <v>256</v>
      </c>
      <c r="AG728" s="207" t="str">
        <f t="shared" si="47"/>
        <v>VrouwSenior140</v>
      </c>
      <c r="AH728" s="217">
        <f t="shared" si="48"/>
        <v>140</v>
      </c>
      <c r="AI728" s="217">
        <v>23</v>
      </c>
    </row>
  </sheetData>
  <sheetProtection password="C296" sheet="1" objects="1" scenarios="1" selectLockedCells="1" selectUnlockedCells="1"/>
  <mergeCells count="4">
    <mergeCell ref="V2:W2"/>
    <mergeCell ref="Y2:Z2"/>
    <mergeCell ref="S2:T2"/>
    <mergeCell ref="P2:Q2"/>
  </mergeCells>
  <conditionalFormatting sqref="D357:D363">
    <cfRule type="duplicateValues" dxfId="17" priority="15"/>
  </conditionalFormatting>
  <conditionalFormatting sqref="D357:D363">
    <cfRule type="duplicateValues" dxfId="16" priority="16"/>
  </conditionalFormatting>
  <conditionalFormatting sqref="D419:D540 S133 G133 G141 D2:D8 D146:D356 D15:D50 D57:D97">
    <cfRule type="duplicateValues" dxfId="15" priority="17"/>
  </conditionalFormatting>
  <conditionalFormatting sqref="D364:D1048576 S133 G133 G141 G315:G316 D2:D8 D146:D356 D15:D50 D57:D97">
    <cfRule type="duplicateValues" dxfId="14" priority="18"/>
  </conditionalFormatting>
  <conditionalFormatting sqref="D9:D14">
    <cfRule type="duplicateValues" dxfId="13" priority="13"/>
  </conditionalFormatting>
  <conditionalFormatting sqref="D9:D14">
    <cfRule type="duplicateValues" dxfId="12" priority="14"/>
  </conditionalFormatting>
  <conditionalFormatting sqref="D98:D103">
    <cfRule type="duplicateValues" dxfId="11" priority="11"/>
  </conditionalFormatting>
  <conditionalFormatting sqref="D98:D103">
    <cfRule type="duplicateValues" dxfId="10" priority="12"/>
  </conditionalFormatting>
  <conditionalFormatting sqref="D104:D121">
    <cfRule type="duplicateValues" dxfId="9" priority="9"/>
  </conditionalFormatting>
  <conditionalFormatting sqref="D104:D121">
    <cfRule type="duplicateValues" dxfId="8" priority="10"/>
  </conditionalFormatting>
  <conditionalFormatting sqref="D122:D127">
    <cfRule type="duplicateValues" dxfId="7" priority="7"/>
  </conditionalFormatting>
  <conditionalFormatting sqref="D122:D127">
    <cfRule type="duplicateValues" dxfId="6" priority="8"/>
  </conditionalFormatting>
  <conditionalFormatting sqref="D51:D56">
    <cfRule type="duplicateValues" dxfId="5" priority="5"/>
  </conditionalFormatting>
  <conditionalFormatting sqref="D51:D56">
    <cfRule type="duplicateValues" dxfId="4" priority="6"/>
  </conditionalFormatting>
  <conditionalFormatting sqref="D128:D139">
    <cfRule type="duplicateValues" dxfId="3" priority="3"/>
  </conditionalFormatting>
  <conditionalFormatting sqref="D128:D139">
    <cfRule type="duplicateValues" dxfId="2" priority="4"/>
  </conditionalFormatting>
  <conditionalFormatting sqref="D140:D145">
    <cfRule type="duplicateValues" dxfId="1" priority="1"/>
  </conditionalFormatting>
  <conditionalFormatting sqref="D140:D145">
    <cfRule type="duplicateValues" dxfId="0" priority="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7030A0"/>
  </sheetPr>
  <dimension ref="A1:G49"/>
  <sheetViews>
    <sheetView showGridLines="0" workbookViewId="0">
      <selection sqref="A1:XFD1048576"/>
    </sheetView>
  </sheetViews>
  <sheetFormatPr defaultColWidth="12.42578125" defaultRowHeight="15" customHeight="1" x14ac:dyDescent="0.25"/>
  <cols>
    <col min="1" max="1" width="34.42578125" style="207" bestFit="1" customWidth="1"/>
    <col min="2" max="2" width="25.28515625" style="207" customWidth="1"/>
    <col min="3" max="3" width="43.42578125" style="207" bestFit="1" customWidth="1"/>
    <col min="4" max="4" width="16.7109375" style="207" customWidth="1"/>
    <col min="5" max="5" width="15.42578125" style="207" customWidth="1"/>
    <col min="6" max="6" width="8.42578125" style="213" customWidth="1"/>
    <col min="7" max="16384" width="12.42578125" style="207"/>
  </cols>
  <sheetData>
    <row r="1" spans="1:7" s="204" customFormat="1" ht="15" customHeight="1" x14ac:dyDescent="0.25">
      <c r="A1" s="200" t="s">
        <v>68</v>
      </c>
      <c r="B1" s="200"/>
      <c r="C1" s="201"/>
      <c r="D1" s="200"/>
      <c r="E1" s="202"/>
      <c r="F1" s="203"/>
      <c r="G1" s="202"/>
    </row>
    <row r="2" spans="1:7" s="204" customFormat="1" ht="15" customHeight="1" x14ac:dyDescent="0.25">
      <c r="A2" s="200" t="s">
        <v>289</v>
      </c>
      <c r="B2" s="200" t="s">
        <v>355</v>
      </c>
      <c r="C2" s="201" t="s">
        <v>356</v>
      </c>
      <c r="D2" s="200" t="s">
        <v>357</v>
      </c>
      <c r="E2" s="202"/>
      <c r="F2" s="203" t="s">
        <v>167</v>
      </c>
      <c r="G2" s="202"/>
    </row>
    <row r="3" spans="1:7" ht="15" customHeight="1" x14ac:dyDescent="0.25">
      <c r="A3" s="202" t="s">
        <v>73</v>
      </c>
      <c r="B3" s="205" t="s">
        <v>402</v>
      </c>
      <c r="C3" s="206" t="s">
        <v>268</v>
      </c>
      <c r="D3" s="205"/>
      <c r="E3" s="205"/>
      <c r="F3" s="203" t="s">
        <v>152</v>
      </c>
      <c r="G3" s="202"/>
    </row>
    <row r="4" spans="1:7" ht="15" customHeight="1" x14ac:dyDescent="0.25">
      <c r="A4" s="208" t="s">
        <v>287</v>
      </c>
      <c r="B4" s="200" t="s">
        <v>350</v>
      </c>
      <c r="C4" s="206" t="s">
        <v>400</v>
      </c>
      <c r="D4" s="200" t="s">
        <v>351</v>
      </c>
      <c r="E4" s="200"/>
      <c r="F4" s="203" t="s">
        <v>153</v>
      </c>
      <c r="G4" s="202"/>
    </row>
    <row r="5" spans="1:7" ht="15" customHeight="1" x14ac:dyDescent="0.25">
      <c r="A5" s="200" t="s">
        <v>284</v>
      </c>
      <c r="B5" s="200" t="s">
        <v>401</v>
      </c>
      <c r="C5" s="200" t="s">
        <v>338</v>
      </c>
      <c r="D5" s="200" t="s">
        <v>339</v>
      </c>
      <c r="E5" s="200"/>
      <c r="F5" s="203" t="s">
        <v>154</v>
      </c>
      <c r="G5" s="202"/>
    </row>
    <row r="6" spans="1:7" ht="15" customHeight="1" x14ac:dyDescent="0.25">
      <c r="A6" s="200" t="s">
        <v>285</v>
      </c>
      <c r="B6" s="200" t="s">
        <v>340</v>
      </c>
      <c r="C6" s="201" t="s">
        <v>341</v>
      </c>
      <c r="D6" s="200" t="s">
        <v>342</v>
      </c>
      <c r="E6" s="200" t="s">
        <v>343</v>
      </c>
      <c r="F6" s="203" t="s">
        <v>155</v>
      </c>
      <c r="G6" s="202"/>
    </row>
    <row r="7" spans="1:7" ht="15" customHeight="1" x14ac:dyDescent="0.25">
      <c r="A7" s="200" t="s">
        <v>271</v>
      </c>
      <c r="B7" s="200" t="s">
        <v>293</v>
      </c>
      <c r="C7" s="201" t="s">
        <v>294</v>
      </c>
      <c r="D7" s="200" t="s">
        <v>295</v>
      </c>
      <c r="E7" s="202"/>
      <c r="F7" s="203" t="s">
        <v>156</v>
      </c>
      <c r="G7" s="202"/>
    </row>
    <row r="8" spans="1:7" ht="15" customHeight="1" x14ac:dyDescent="0.25">
      <c r="A8" s="200" t="s">
        <v>288</v>
      </c>
      <c r="B8" s="200" t="s">
        <v>352</v>
      </c>
      <c r="C8" s="201" t="s">
        <v>353</v>
      </c>
      <c r="D8" s="200" t="s">
        <v>354</v>
      </c>
      <c r="E8" s="202"/>
      <c r="F8" s="203" t="s">
        <v>157</v>
      </c>
      <c r="G8" s="202"/>
    </row>
    <row r="9" spans="1:7" ht="15" customHeight="1" x14ac:dyDescent="0.25">
      <c r="A9" s="200" t="s">
        <v>280</v>
      </c>
      <c r="B9" s="200" t="s">
        <v>323</v>
      </c>
      <c r="C9" s="201" t="s">
        <v>324</v>
      </c>
      <c r="D9" s="200" t="s">
        <v>325</v>
      </c>
      <c r="E9" s="202"/>
      <c r="F9" s="203" t="s">
        <v>158</v>
      </c>
      <c r="G9" s="202"/>
    </row>
    <row r="10" spans="1:7" ht="15" customHeight="1" x14ac:dyDescent="0.25">
      <c r="A10" s="200" t="s">
        <v>403</v>
      </c>
      <c r="B10" s="200" t="s">
        <v>320</v>
      </c>
      <c r="C10" s="201" t="s">
        <v>321</v>
      </c>
      <c r="D10" s="200" t="s">
        <v>322</v>
      </c>
      <c r="E10" s="202"/>
      <c r="F10" s="203" t="s">
        <v>159</v>
      </c>
      <c r="G10" s="202"/>
    </row>
    <row r="11" spans="1:7" ht="15" customHeight="1" x14ac:dyDescent="0.25">
      <c r="A11" s="202" t="s">
        <v>410</v>
      </c>
      <c r="B11" s="202" t="s">
        <v>411</v>
      </c>
      <c r="C11" s="202" t="s">
        <v>412</v>
      </c>
      <c r="D11" s="202"/>
      <c r="E11" s="202"/>
      <c r="F11" s="203" t="s">
        <v>365</v>
      </c>
      <c r="G11" s="202"/>
    </row>
    <row r="12" spans="1:7" ht="15" customHeight="1" x14ac:dyDescent="0.25">
      <c r="A12" s="200" t="s">
        <v>279</v>
      </c>
      <c r="B12" s="200" t="s">
        <v>317</v>
      </c>
      <c r="C12" s="201" t="s">
        <v>318</v>
      </c>
      <c r="D12" s="200" t="s">
        <v>319</v>
      </c>
      <c r="E12" s="202"/>
      <c r="F12" s="203" t="s">
        <v>366</v>
      </c>
      <c r="G12" s="202"/>
    </row>
    <row r="13" spans="1:7" ht="15" customHeight="1" x14ac:dyDescent="0.25">
      <c r="A13" s="200" t="s">
        <v>276</v>
      </c>
      <c r="B13" s="200" t="s">
        <v>308</v>
      </c>
      <c r="C13" s="201" t="s">
        <v>309</v>
      </c>
      <c r="D13" s="200" t="s">
        <v>310</v>
      </c>
      <c r="E13" s="200"/>
      <c r="F13" s="203" t="s">
        <v>367</v>
      </c>
      <c r="G13" s="202"/>
    </row>
    <row r="14" spans="1:7" ht="15" customHeight="1" x14ac:dyDescent="0.25">
      <c r="A14" s="202" t="s">
        <v>74</v>
      </c>
      <c r="B14" s="205" t="s">
        <v>90</v>
      </c>
      <c r="C14" s="209" t="s">
        <v>101</v>
      </c>
      <c r="D14" s="205"/>
      <c r="E14" s="205"/>
      <c r="F14" s="203" t="s">
        <v>368</v>
      </c>
      <c r="G14" s="208"/>
    </row>
    <row r="15" spans="1:7" s="210" customFormat="1" ht="15" customHeight="1" x14ac:dyDescent="0.25">
      <c r="A15" s="200" t="s">
        <v>278</v>
      </c>
      <c r="B15" s="200" t="s">
        <v>314</v>
      </c>
      <c r="C15" s="200" t="s">
        <v>315</v>
      </c>
      <c r="D15" s="200" t="s">
        <v>316</v>
      </c>
      <c r="E15" s="200"/>
      <c r="F15" s="203" t="s">
        <v>369</v>
      </c>
      <c r="G15" s="208"/>
    </row>
    <row r="16" spans="1:7" s="210" customFormat="1" ht="15" customHeight="1" x14ac:dyDescent="0.25">
      <c r="A16" s="200" t="s">
        <v>272</v>
      </c>
      <c r="B16" s="200" t="s">
        <v>296</v>
      </c>
      <c r="C16" s="200" t="s">
        <v>297</v>
      </c>
      <c r="D16" s="200" t="s">
        <v>298</v>
      </c>
      <c r="E16" s="208"/>
      <c r="F16" s="203" t="s">
        <v>370</v>
      </c>
      <c r="G16" s="208"/>
    </row>
    <row r="17" spans="1:7" s="210" customFormat="1" ht="15" customHeight="1" x14ac:dyDescent="0.25">
      <c r="A17" s="200" t="s">
        <v>274</v>
      </c>
      <c r="B17" s="200" t="s">
        <v>302</v>
      </c>
      <c r="C17" s="201" t="s">
        <v>303</v>
      </c>
      <c r="D17" s="200" t="s">
        <v>304</v>
      </c>
      <c r="E17" s="208"/>
      <c r="F17" s="203" t="s">
        <v>371</v>
      </c>
      <c r="G17" s="208"/>
    </row>
    <row r="18" spans="1:7" s="210" customFormat="1" ht="15" customHeight="1" x14ac:dyDescent="0.25">
      <c r="A18" s="200" t="s">
        <v>277</v>
      </c>
      <c r="B18" s="202" t="s">
        <v>399</v>
      </c>
      <c r="C18" s="201" t="s">
        <v>311</v>
      </c>
      <c r="D18" s="200" t="s">
        <v>312</v>
      </c>
      <c r="E18" s="200" t="s">
        <v>313</v>
      </c>
      <c r="F18" s="203" t="s">
        <v>372</v>
      </c>
      <c r="G18" s="208"/>
    </row>
    <row r="19" spans="1:7" s="210" customFormat="1" ht="15" customHeight="1" x14ac:dyDescent="0.25">
      <c r="A19" s="200" t="s">
        <v>281</v>
      </c>
      <c r="B19" s="200" t="s">
        <v>326</v>
      </c>
      <c r="C19" s="201" t="s">
        <v>327</v>
      </c>
      <c r="D19" s="200" t="s">
        <v>328</v>
      </c>
      <c r="E19" s="208"/>
      <c r="F19" s="203" t="s">
        <v>373</v>
      </c>
      <c r="G19" s="208"/>
    </row>
    <row r="20" spans="1:7" s="210" customFormat="1" ht="15" customHeight="1" x14ac:dyDescent="0.25">
      <c r="A20" s="200" t="s">
        <v>273</v>
      </c>
      <c r="B20" s="200" t="s">
        <v>299</v>
      </c>
      <c r="C20" s="201" t="s">
        <v>300</v>
      </c>
      <c r="D20" s="200" t="s">
        <v>301</v>
      </c>
      <c r="E20" s="208"/>
      <c r="F20" s="203" t="s">
        <v>374</v>
      </c>
      <c r="G20" s="208"/>
    </row>
    <row r="21" spans="1:7" s="210" customFormat="1" ht="15" customHeight="1" x14ac:dyDescent="0.25">
      <c r="A21" s="200" t="s">
        <v>270</v>
      </c>
      <c r="B21" s="202" t="s">
        <v>398</v>
      </c>
      <c r="C21" s="201" t="s">
        <v>291</v>
      </c>
      <c r="D21" s="200" t="s">
        <v>292</v>
      </c>
      <c r="E21" s="208"/>
      <c r="F21" s="203" t="s">
        <v>375</v>
      </c>
      <c r="G21" s="208"/>
    </row>
    <row r="22" spans="1:7" s="210" customFormat="1" ht="15" customHeight="1" x14ac:dyDescent="0.25">
      <c r="A22" s="202" t="s">
        <v>407</v>
      </c>
      <c r="B22" s="202" t="s">
        <v>408</v>
      </c>
      <c r="C22" s="202" t="s">
        <v>409</v>
      </c>
      <c r="D22" s="202"/>
      <c r="E22" s="202"/>
      <c r="F22" s="203" t="s">
        <v>376</v>
      </c>
      <c r="G22" s="208"/>
    </row>
    <row r="23" spans="1:7" s="210" customFormat="1" ht="15" customHeight="1" x14ac:dyDescent="0.25">
      <c r="A23" s="202" t="s">
        <v>107</v>
      </c>
      <c r="B23" s="205" t="s">
        <v>89</v>
      </c>
      <c r="C23" s="209" t="s">
        <v>97</v>
      </c>
      <c r="D23" s="205"/>
      <c r="E23" s="205"/>
      <c r="F23" s="203" t="s">
        <v>377</v>
      </c>
      <c r="G23" s="208"/>
    </row>
    <row r="24" spans="1:7" s="210" customFormat="1" ht="15" customHeight="1" x14ac:dyDescent="0.25">
      <c r="A24" s="202" t="s">
        <v>75</v>
      </c>
      <c r="B24" s="205" t="s">
        <v>103</v>
      </c>
      <c r="C24" s="209" t="s">
        <v>104</v>
      </c>
      <c r="D24" s="205"/>
      <c r="E24" s="205"/>
      <c r="F24" s="203" t="s">
        <v>378</v>
      </c>
      <c r="G24" s="208"/>
    </row>
    <row r="25" spans="1:7" s="210" customFormat="1" ht="15" customHeight="1" x14ac:dyDescent="0.25">
      <c r="A25" s="202" t="s">
        <v>76</v>
      </c>
      <c r="B25" s="205" t="s">
        <v>260</v>
      </c>
      <c r="C25" s="209" t="s">
        <v>100</v>
      </c>
      <c r="D25" s="205"/>
      <c r="E25" s="205"/>
      <c r="F25" s="203" t="s">
        <v>379</v>
      </c>
      <c r="G25" s="208"/>
    </row>
    <row r="26" spans="1:7" s="210" customFormat="1" ht="15" customHeight="1" x14ac:dyDescent="0.25">
      <c r="A26" s="200" t="s">
        <v>404</v>
      </c>
      <c r="B26" s="200" t="s">
        <v>358</v>
      </c>
      <c r="C26" s="201" t="s">
        <v>359</v>
      </c>
      <c r="D26" s="200" t="s">
        <v>360</v>
      </c>
      <c r="E26" s="208"/>
      <c r="F26" s="203" t="s">
        <v>380</v>
      </c>
      <c r="G26" s="208"/>
    </row>
    <row r="27" spans="1:7" s="210" customFormat="1" ht="15" customHeight="1" x14ac:dyDescent="0.25">
      <c r="A27" s="200" t="s">
        <v>283</v>
      </c>
      <c r="B27" s="200" t="s">
        <v>335</v>
      </c>
      <c r="C27" s="201" t="s">
        <v>336</v>
      </c>
      <c r="D27" s="200" t="s">
        <v>337</v>
      </c>
      <c r="E27" s="200"/>
      <c r="F27" s="203" t="s">
        <v>381</v>
      </c>
      <c r="G27" s="208"/>
    </row>
    <row r="28" spans="1:7" s="210" customFormat="1" ht="15" customHeight="1" x14ac:dyDescent="0.25">
      <c r="A28" s="202" t="s">
        <v>77</v>
      </c>
      <c r="B28" s="205" t="s">
        <v>94</v>
      </c>
      <c r="C28" s="206" t="s">
        <v>267</v>
      </c>
      <c r="D28" s="205"/>
      <c r="E28" s="205"/>
      <c r="F28" s="203" t="s">
        <v>382</v>
      </c>
      <c r="G28" s="208"/>
    </row>
    <row r="29" spans="1:7" s="210" customFormat="1" ht="15" customHeight="1" x14ac:dyDescent="0.25">
      <c r="A29" s="202" t="s">
        <v>78</v>
      </c>
      <c r="B29" s="205" t="s">
        <v>88</v>
      </c>
      <c r="C29" s="209" t="s">
        <v>96</v>
      </c>
      <c r="D29" s="205"/>
      <c r="E29" s="205"/>
      <c r="F29" s="203" t="s">
        <v>383</v>
      </c>
      <c r="G29" s="208"/>
    </row>
    <row r="30" spans="1:7" s="210" customFormat="1" ht="15" customHeight="1" x14ac:dyDescent="0.25">
      <c r="A30" s="202" t="s">
        <v>79</v>
      </c>
      <c r="B30" s="205" t="s">
        <v>91</v>
      </c>
      <c r="C30" s="206" t="s">
        <v>269</v>
      </c>
      <c r="D30" s="205"/>
      <c r="E30" s="205"/>
      <c r="F30" s="203" t="s">
        <v>384</v>
      </c>
      <c r="G30" s="208"/>
    </row>
    <row r="31" spans="1:7" s="210" customFormat="1" ht="15" customHeight="1" x14ac:dyDescent="0.25">
      <c r="A31" s="202" t="s">
        <v>80</v>
      </c>
      <c r="B31" s="205" t="s">
        <v>98</v>
      </c>
      <c r="C31" s="209" t="s">
        <v>99</v>
      </c>
      <c r="D31" s="205"/>
      <c r="E31" s="205"/>
      <c r="F31" s="203" t="s">
        <v>385</v>
      </c>
      <c r="G31" s="208"/>
    </row>
    <row r="32" spans="1:7" s="210" customFormat="1" ht="15" customHeight="1" x14ac:dyDescent="0.25">
      <c r="A32" s="200" t="s">
        <v>405</v>
      </c>
      <c r="B32" s="200" t="s">
        <v>344</v>
      </c>
      <c r="C32" s="201" t="s">
        <v>345</v>
      </c>
      <c r="D32" s="200" t="s">
        <v>346</v>
      </c>
      <c r="E32" s="200"/>
      <c r="F32" s="203" t="s">
        <v>386</v>
      </c>
      <c r="G32" s="208"/>
    </row>
    <row r="33" spans="1:7" s="210" customFormat="1" ht="15" customHeight="1" x14ac:dyDescent="0.25">
      <c r="A33" s="202" t="s">
        <v>81</v>
      </c>
      <c r="B33" s="205" t="s">
        <v>92</v>
      </c>
      <c r="C33" s="209" t="s">
        <v>105</v>
      </c>
      <c r="D33" s="205"/>
      <c r="E33" s="205"/>
      <c r="F33" s="203" t="s">
        <v>387</v>
      </c>
      <c r="G33" s="208"/>
    </row>
    <row r="34" spans="1:7" s="210" customFormat="1" ht="15" customHeight="1" x14ac:dyDescent="0.25">
      <c r="A34" s="202" t="s">
        <v>413</v>
      </c>
      <c r="B34" s="202" t="s">
        <v>414</v>
      </c>
      <c r="C34" s="202" t="s">
        <v>415</v>
      </c>
      <c r="D34" s="202"/>
      <c r="E34" s="202"/>
      <c r="F34" s="203" t="s">
        <v>388</v>
      </c>
      <c r="G34" s="208"/>
    </row>
    <row r="35" spans="1:7" s="202" customFormat="1" ht="15" customHeight="1" x14ac:dyDescent="0.25">
      <c r="A35" s="202" t="s">
        <v>416</v>
      </c>
      <c r="B35" s="202" t="s">
        <v>417</v>
      </c>
      <c r="C35" s="202" t="s">
        <v>419</v>
      </c>
      <c r="D35" s="202" t="s">
        <v>418</v>
      </c>
      <c r="F35" s="211" t="s">
        <v>389</v>
      </c>
    </row>
    <row r="36" spans="1:7" s="202" customFormat="1" ht="15" customHeight="1" x14ac:dyDescent="0.25">
      <c r="A36" s="202" t="s">
        <v>82</v>
      </c>
      <c r="B36" s="205" t="s">
        <v>93</v>
      </c>
      <c r="C36" s="209" t="s">
        <v>102</v>
      </c>
      <c r="D36" s="205"/>
      <c r="E36" s="205"/>
      <c r="F36" s="211" t="s">
        <v>390</v>
      </c>
    </row>
    <row r="37" spans="1:7" s="202" customFormat="1" ht="15" customHeight="1" x14ac:dyDescent="0.25">
      <c r="A37" s="202" t="s">
        <v>406</v>
      </c>
      <c r="B37" s="200" t="s">
        <v>332</v>
      </c>
      <c r="C37" s="201" t="s">
        <v>333</v>
      </c>
      <c r="D37" s="200" t="s">
        <v>334</v>
      </c>
      <c r="E37" s="200"/>
      <c r="F37" s="211" t="s">
        <v>391</v>
      </c>
    </row>
    <row r="38" spans="1:7" s="202" customFormat="1" ht="15" customHeight="1" x14ac:dyDescent="0.25">
      <c r="A38" s="202" t="s">
        <v>83</v>
      </c>
      <c r="B38" s="205" t="s">
        <v>262</v>
      </c>
      <c r="C38" s="212" t="s">
        <v>257</v>
      </c>
      <c r="D38" s="205"/>
      <c r="E38" s="205"/>
      <c r="F38" s="211" t="s">
        <v>392</v>
      </c>
    </row>
    <row r="39" spans="1:7" s="202" customFormat="1" ht="15" customHeight="1" x14ac:dyDescent="0.25">
      <c r="A39" s="202" t="s">
        <v>290</v>
      </c>
      <c r="B39" s="202" t="s">
        <v>361</v>
      </c>
      <c r="C39" s="202" t="s">
        <v>362</v>
      </c>
      <c r="D39" s="202" t="s">
        <v>363</v>
      </c>
      <c r="E39" s="202" t="s">
        <v>364</v>
      </c>
      <c r="F39" s="211" t="s">
        <v>393</v>
      </c>
    </row>
    <row r="40" spans="1:7" s="202" customFormat="1" ht="15" customHeight="1" x14ac:dyDescent="0.25">
      <c r="A40" s="202" t="s">
        <v>286</v>
      </c>
      <c r="B40" s="202" t="s">
        <v>347</v>
      </c>
      <c r="C40" s="202" t="s">
        <v>348</v>
      </c>
      <c r="D40" s="202" t="s">
        <v>349</v>
      </c>
      <c r="F40" s="211" t="s">
        <v>394</v>
      </c>
    </row>
    <row r="41" spans="1:7" s="202" customFormat="1" ht="15" customHeight="1" x14ac:dyDescent="0.25">
      <c r="A41" s="202" t="s">
        <v>275</v>
      </c>
      <c r="B41" s="202" t="s">
        <v>305</v>
      </c>
      <c r="C41" s="202" t="s">
        <v>306</v>
      </c>
      <c r="D41" s="202" t="s">
        <v>307</v>
      </c>
      <c r="F41" s="211">
        <v>40</v>
      </c>
    </row>
    <row r="42" spans="1:7" s="202" customFormat="1" ht="15" customHeight="1" x14ac:dyDescent="0.25">
      <c r="A42" s="202" t="s">
        <v>282</v>
      </c>
      <c r="B42" s="202" t="s">
        <v>329</v>
      </c>
      <c r="C42" s="202" t="s">
        <v>330</v>
      </c>
      <c r="D42" s="202" t="s">
        <v>331</v>
      </c>
      <c r="F42" s="211">
        <v>41</v>
      </c>
    </row>
    <row r="43" spans="1:7" s="202" customFormat="1" ht="15" customHeight="1" x14ac:dyDescent="0.25">
      <c r="A43" s="202" t="s">
        <v>395</v>
      </c>
      <c r="B43" s="202" t="s">
        <v>396</v>
      </c>
      <c r="C43" s="202" t="s">
        <v>397</v>
      </c>
      <c r="F43" s="211">
        <v>42</v>
      </c>
    </row>
    <row r="44" spans="1:7" s="202" customFormat="1" ht="15" customHeight="1" x14ac:dyDescent="0.25">
      <c r="A44" s="202" t="s">
        <v>84</v>
      </c>
      <c r="B44" s="202" t="s">
        <v>95</v>
      </c>
      <c r="C44" s="202" t="s">
        <v>106</v>
      </c>
      <c r="F44" s="211">
        <v>43</v>
      </c>
    </row>
    <row r="45" spans="1:7" s="202" customFormat="1" ht="15" customHeight="1" x14ac:dyDescent="0.25">
      <c r="F45" s="211"/>
    </row>
    <row r="46" spans="1:7" s="202" customFormat="1" ht="15" customHeight="1" x14ac:dyDescent="0.25">
      <c r="F46" s="211"/>
    </row>
    <row r="47" spans="1:7" s="202" customFormat="1" ht="15" customHeight="1" x14ac:dyDescent="0.25">
      <c r="F47" s="211"/>
    </row>
    <row r="48" spans="1:7" s="202" customFormat="1" ht="15" customHeight="1" x14ac:dyDescent="0.25">
      <c r="F48" s="211"/>
    </row>
    <row r="49" spans="6:6" s="202" customFormat="1" ht="15" customHeight="1" x14ac:dyDescent="0.25">
      <c r="F49" s="211"/>
    </row>
  </sheetData>
  <sheetProtection password="C296" sheet="1" objects="1" scenarios="1" selectLockedCells="1" selectUnlockedCells="1"/>
  <sortState ref="A2:E44">
    <sortCondition ref="A2:A44"/>
  </sortState>
  <hyperlinks>
    <hyperlink ref="C2" r:id="rId1"/>
    <hyperlink ref="C3" r:id="rId2"/>
    <hyperlink ref="C6" r:id="rId3"/>
    <hyperlink ref="C7" r:id="rId4"/>
    <hyperlink ref="C8" r:id="rId5"/>
    <hyperlink ref="C9" r:id="rId6"/>
    <hyperlink ref="C10" r:id="rId7"/>
    <hyperlink ref="C12" r:id="rId8"/>
    <hyperlink ref="C13" r:id="rId9"/>
    <hyperlink ref="C17" r:id="rId10"/>
    <hyperlink ref="C18" r:id="rId11"/>
    <hyperlink ref="C19" r:id="rId12"/>
    <hyperlink ref="C20" r:id="rId13"/>
    <hyperlink ref="C21" r:id="rId14"/>
    <hyperlink ref="C26" r:id="rId15"/>
    <hyperlink ref="C27" r:id="rId16"/>
    <hyperlink ref="C28" r:id="rId17"/>
    <hyperlink ref="C30" r:id="rId18"/>
    <hyperlink ref="C31" r:id="rId19"/>
    <hyperlink ref="C32" r:id="rId20"/>
    <hyperlink ref="C37" r:id="rId21"/>
    <hyperlink ref="C38" r:id="rId22"/>
    <hyperlink ref="C39" r:id="rId23"/>
    <hyperlink ref="C40" r:id="rId24"/>
    <hyperlink ref="C41" r:id="rId25"/>
    <hyperlink ref="C42" r:id="rId26"/>
    <hyperlink ref="C22" r:id="rId27"/>
    <hyperlink ref="C34" r:id="rId28"/>
  </hyperlinks>
  <pageMargins left="0.7" right="0.7" top="0.75" bottom="0.75" header="0.3" footer="0.3"/>
  <pageSetup paperSize="9" orientation="portrait" horizontalDpi="4294967293" verticalDpi="0" r:id="rId29"/>
  <ignoredErrors>
    <ignoredError sqref="F50:F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7030A0"/>
  </sheetPr>
  <dimension ref="A1:L53"/>
  <sheetViews>
    <sheetView workbookViewId="0"/>
  </sheetViews>
  <sheetFormatPr defaultRowHeight="15" x14ac:dyDescent="0.25"/>
  <cols>
    <col min="1" max="1" width="34.42578125" style="197" bestFit="1" customWidth="1"/>
    <col min="2" max="2" width="14.28515625" style="197" bestFit="1" customWidth="1"/>
    <col min="3" max="9" width="9.140625" style="197"/>
    <col min="10" max="10" width="14.85546875" style="197" bestFit="1" customWidth="1"/>
    <col min="11" max="11" width="22.42578125" style="197" bestFit="1" customWidth="1"/>
    <col min="12" max="12" width="25.7109375" style="197" bestFit="1" customWidth="1"/>
    <col min="13" max="16384" width="9.140625" style="197"/>
  </cols>
  <sheetData>
    <row r="1" spans="1:12" x14ac:dyDescent="0.25">
      <c r="A1" s="197" t="str">
        <f>'Inschrijfformulier  '!$E$7</f>
        <v>Maak keuze ↓</v>
      </c>
      <c r="B1" s="198" t="str">
        <f>IFERROR(VLOOKUP($A$1,'E-mail adressen'!$A$2:$F$45,6,FALSE),"_")</f>
        <v>_</v>
      </c>
      <c r="J1" s="197" t="s">
        <v>161</v>
      </c>
      <c r="K1" s="197" t="s">
        <v>162</v>
      </c>
      <c r="L1" s="197" t="s">
        <v>163</v>
      </c>
    </row>
    <row r="2" spans="1:12" x14ac:dyDescent="0.25">
      <c r="A2" s="197" t="s">
        <v>160</v>
      </c>
      <c r="B2" s="198">
        <f>$J$53</f>
        <v>0</v>
      </c>
    </row>
    <row r="3" spans="1:12" x14ac:dyDescent="0.25">
      <c r="A3" s="197" t="s">
        <v>162</v>
      </c>
      <c r="B3" s="198">
        <f>$K$53</f>
        <v>0</v>
      </c>
      <c r="J3" s="197">
        <f>IF('Poule resultaat'!C3&gt;0,1,0)</f>
        <v>0</v>
      </c>
      <c r="K3" s="197">
        <f>IF('Poule resultaat'!M3="Ja",1,0)</f>
        <v>0</v>
      </c>
      <c r="L3" s="197">
        <f>IF('Poule resultaat'!P3="ja",1,0)</f>
        <v>0</v>
      </c>
    </row>
    <row r="4" spans="1:12" x14ac:dyDescent="0.25">
      <c r="A4" s="197" t="s">
        <v>164</v>
      </c>
      <c r="B4" s="198">
        <f>$L$53</f>
        <v>0</v>
      </c>
      <c r="J4" s="197">
        <f>IF('Poule resultaat'!C4&gt;0,1,0)</f>
        <v>0</v>
      </c>
      <c r="K4" s="197">
        <f>IF('Poule resultaat'!M4="Ja",1,0)</f>
        <v>0</v>
      </c>
      <c r="L4" s="197">
        <f>IF('Poule resultaat'!P4="ja",1,0)</f>
        <v>0</v>
      </c>
    </row>
    <row r="5" spans="1:12" x14ac:dyDescent="0.25">
      <c r="A5" s="197" t="s">
        <v>180</v>
      </c>
      <c r="B5" s="197" t="s">
        <v>559</v>
      </c>
      <c r="J5" s="197">
        <f>IF('Poule resultaat'!C5&gt;0,1,0)</f>
        <v>0</v>
      </c>
      <c r="K5" s="197">
        <f>IF('Poule resultaat'!M5="Ja",1,0)</f>
        <v>0</v>
      </c>
      <c r="L5" s="197">
        <f>IF('Poule resultaat'!P5="ja",1,0)</f>
        <v>0</v>
      </c>
    </row>
    <row r="6" spans="1:12" x14ac:dyDescent="0.25">
      <c r="J6" s="197">
        <f>IF('Poule resultaat'!C6&gt;0,1,0)</f>
        <v>0</v>
      </c>
      <c r="K6" s="197">
        <f>IF('Poule resultaat'!M6="Ja",1,0)</f>
        <v>0</v>
      </c>
      <c r="L6" s="197">
        <f>IF('Poule resultaat'!P6="ja",1,0)</f>
        <v>0</v>
      </c>
    </row>
    <row r="7" spans="1:12" x14ac:dyDescent="0.25">
      <c r="A7" s="197" t="s">
        <v>165</v>
      </c>
      <c r="B7" s="197" t="str">
        <f>CONCATENATE(B5,B1,B2,B3,B4,)</f>
        <v>ZFC2018-_000</v>
      </c>
      <c r="J7" s="197">
        <f>IF('Poule resultaat'!C7&gt;0,1,0)</f>
        <v>0</v>
      </c>
      <c r="K7" s="197">
        <f>IF('Poule resultaat'!M7="Ja",1,0)</f>
        <v>0</v>
      </c>
      <c r="L7" s="197">
        <f>IF('Poule resultaat'!P7="ja",1,0)</f>
        <v>0</v>
      </c>
    </row>
    <row r="8" spans="1:12" x14ac:dyDescent="0.25">
      <c r="A8" s="197" t="s">
        <v>166</v>
      </c>
      <c r="B8" s="199">
        <f>'Inschrijfformulier  '!$H$16</f>
        <v>0</v>
      </c>
      <c r="J8" s="197">
        <f>IF('Poule resultaat'!C8&gt;0,1,0)</f>
        <v>0</v>
      </c>
      <c r="K8" s="197">
        <f>IF('Poule resultaat'!M8="Ja",1,0)</f>
        <v>0</v>
      </c>
      <c r="L8" s="197">
        <f>IF('Poule resultaat'!P8="ja",1,0)</f>
        <v>0</v>
      </c>
    </row>
    <row r="9" spans="1:12" x14ac:dyDescent="0.25">
      <c r="A9" s="197" t="s">
        <v>181</v>
      </c>
      <c r="J9" s="197">
        <f>IF('Poule resultaat'!C9&gt;0,1,0)</f>
        <v>0</v>
      </c>
      <c r="K9" s="197">
        <f>IF('Poule resultaat'!M9="Ja",1,0)</f>
        <v>0</v>
      </c>
      <c r="L9" s="197">
        <f>IF('Poule resultaat'!P9="ja",1,0)</f>
        <v>0</v>
      </c>
    </row>
    <row r="10" spans="1:12" x14ac:dyDescent="0.25">
      <c r="J10" s="197">
        <f>IF('Poule resultaat'!C10&gt;0,1,0)</f>
        <v>0</v>
      </c>
      <c r="K10" s="197">
        <f>IF('Poule resultaat'!M10="Ja",1,0)</f>
        <v>0</v>
      </c>
      <c r="L10" s="197">
        <f>IF('Poule resultaat'!P10="ja",1,0)</f>
        <v>0</v>
      </c>
    </row>
    <row r="11" spans="1:12" x14ac:dyDescent="0.25">
      <c r="J11" s="197">
        <f>IF('Poule resultaat'!C11&gt;0,1,0)</f>
        <v>0</v>
      </c>
      <c r="K11" s="197">
        <f>IF('Poule resultaat'!M11="Ja",1,0)</f>
        <v>0</v>
      </c>
      <c r="L11" s="197">
        <f>IF('Poule resultaat'!P11="ja",1,0)</f>
        <v>0</v>
      </c>
    </row>
    <row r="12" spans="1:12" x14ac:dyDescent="0.25">
      <c r="J12" s="197">
        <f>IF('Poule resultaat'!C12&gt;0,1,0)</f>
        <v>0</v>
      </c>
      <c r="K12" s="197">
        <f>IF('Poule resultaat'!M12="Ja",1,0)</f>
        <v>0</v>
      </c>
      <c r="L12" s="197">
        <f>IF('Poule resultaat'!P12="ja",1,0)</f>
        <v>0</v>
      </c>
    </row>
    <row r="13" spans="1:12" x14ac:dyDescent="0.25">
      <c r="J13" s="197">
        <f>IF('Poule resultaat'!C13&gt;0,1,0)</f>
        <v>0</v>
      </c>
      <c r="K13" s="197">
        <f>IF('Poule resultaat'!M13="Ja",1,0)</f>
        <v>0</v>
      </c>
      <c r="L13" s="197">
        <f>IF('Poule resultaat'!P13="ja",1,0)</f>
        <v>0</v>
      </c>
    </row>
    <row r="14" spans="1:12" x14ac:dyDescent="0.25">
      <c r="J14" s="197">
        <f>IF('Poule resultaat'!C14&gt;0,1,0)</f>
        <v>0</v>
      </c>
      <c r="K14" s="197">
        <f>IF('Poule resultaat'!M14="Ja",1,0)</f>
        <v>0</v>
      </c>
      <c r="L14" s="197">
        <f>IF('Poule resultaat'!P14="ja",1,0)</f>
        <v>0</v>
      </c>
    </row>
    <row r="15" spans="1:12" x14ac:dyDescent="0.25">
      <c r="J15" s="197">
        <f>IF('Poule resultaat'!C15&gt;0,1,0)</f>
        <v>0</v>
      </c>
      <c r="K15" s="197">
        <f>IF('Poule resultaat'!M15="Ja",1,0)</f>
        <v>0</v>
      </c>
      <c r="L15" s="197">
        <f>IF('Poule resultaat'!P15="ja",1,0)</f>
        <v>0</v>
      </c>
    </row>
    <row r="16" spans="1:12" x14ac:dyDescent="0.25">
      <c r="J16" s="197">
        <f>IF('Poule resultaat'!C16&gt;0,1,0)</f>
        <v>0</v>
      </c>
      <c r="K16" s="197">
        <f>IF('Poule resultaat'!M16="Ja",1,0)</f>
        <v>0</v>
      </c>
      <c r="L16" s="197">
        <f>IF('Poule resultaat'!P16="ja",1,0)</f>
        <v>0</v>
      </c>
    </row>
    <row r="17" spans="10:12" x14ac:dyDescent="0.25">
      <c r="J17" s="197">
        <f>IF('Poule resultaat'!C17&gt;0,1,0)</f>
        <v>0</v>
      </c>
      <c r="K17" s="197">
        <f>IF('Poule resultaat'!M17="Ja",1,0)</f>
        <v>0</v>
      </c>
      <c r="L17" s="197">
        <f>IF('Poule resultaat'!P17="ja",1,0)</f>
        <v>0</v>
      </c>
    </row>
    <row r="18" spans="10:12" x14ac:dyDescent="0.25">
      <c r="J18" s="197">
        <f>IF('Poule resultaat'!C18&gt;0,1,0)</f>
        <v>0</v>
      </c>
      <c r="K18" s="197">
        <f>IF('Poule resultaat'!M18="Ja",1,0)</f>
        <v>0</v>
      </c>
      <c r="L18" s="197">
        <f>IF('Poule resultaat'!P18="ja",1,0)</f>
        <v>0</v>
      </c>
    </row>
    <row r="19" spans="10:12" x14ac:dyDescent="0.25">
      <c r="J19" s="197">
        <f>IF('Poule resultaat'!C19&gt;0,1,0)</f>
        <v>0</v>
      </c>
      <c r="K19" s="197">
        <f>IF('Poule resultaat'!M19="Ja",1,0)</f>
        <v>0</v>
      </c>
      <c r="L19" s="197">
        <f>IF('Poule resultaat'!P19="ja",1,0)</f>
        <v>0</v>
      </c>
    </row>
    <row r="20" spans="10:12" x14ac:dyDescent="0.25">
      <c r="J20" s="197">
        <f>IF('Poule resultaat'!C20&gt;0,1,0)</f>
        <v>0</v>
      </c>
      <c r="K20" s="197">
        <f>IF('Poule resultaat'!M20="Ja",1,0)</f>
        <v>0</v>
      </c>
      <c r="L20" s="197">
        <f>IF('Poule resultaat'!P20="ja",1,0)</f>
        <v>0</v>
      </c>
    </row>
    <row r="21" spans="10:12" x14ac:dyDescent="0.25">
      <c r="J21" s="197">
        <f>IF('Poule resultaat'!C21&gt;0,1,0)</f>
        <v>0</v>
      </c>
      <c r="K21" s="197">
        <f>IF('Poule resultaat'!M21="Ja",1,0)</f>
        <v>0</v>
      </c>
      <c r="L21" s="197">
        <f>IF('Poule resultaat'!P21="ja",1,0)</f>
        <v>0</v>
      </c>
    </row>
    <row r="22" spans="10:12" x14ac:dyDescent="0.25">
      <c r="J22" s="197">
        <f>IF('Poule resultaat'!C22&gt;0,1,0)</f>
        <v>0</v>
      </c>
      <c r="K22" s="197">
        <f>IF('Poule resultaat'!M22="Ja",1,0)</f>
        <v>0</v>
      </c>
      <c r="L22" s="197">
        <f>IF('Poule resultaat'!P22="ja",1,0)</f>
        <v>0</v>
      </c>
    </row>
    <row r="23" spans="10:12" x14ac:dyDescent="0.25">
      <c r="J23" s="197">
        <f>IF('Poule resultaat'!C23&gt;0,1,0)</f>
        <v>0</v>
      </c>
      <c r="K23" s="197">
        <f>IF('Poule resultaat'!M23="Ja",1,0)</f>
        <v>0</v>
      </c>
      <c r="L23" s="197">
        <f>IF('Poule resultaat'!P23="ja",1,0)</f>
        <v>0</v>
      </c>
    </row>
    <row r="24" spans="10:12" x14ac:dyDescent="0.25">
      <c r="J24" s="197">
        <f>IF('Poule resultaat'!C24&gt;0,1,0)</f>
        <v>0</v>
      </c>
      <c r="K24" s="197">
        <f>IF('Poule resultaat'!M24="Ja",1,0)</f>
        <v>0</v>
      </c>
      <c r="L24" s="197">
        <f>IF('Poule resultaat'!P24="ja",1,0)</f>
        <v>0</v>
      </c>
    </row>
    <row r="25" spans="10:12" x14ac:dyDescent="0.25">
      <c r="J25" s="197">
        <f>IF('Poule resultaat'!C25&gt;0,1,0)</f>
        <v>0</v>
      </c>
      <c r="K25" s="197">
        <f>IF('Poule resultaat'!M25="Ja",1,0)</f>
        <v>0</v>
      </c>
      <c r="L25" s="197">
        <f>IF('Poule resultaat'!P25="ja",1,0)</f>
        <v>0</v>
      </c>
    </row>
    <row r="26" spans="10:12" x14ac:dyDescent="0.25">
      <c r="J26" s="197">
        <f>IF('Poule resultaat'!C26&gt;0,1,0)</f>
        <v>0</v>
      </c>
      <c r="K26" s="197">
        <f>IF('Poule resultaat'!M26="Ja",1,0)</f>
        <v>0</v>
      </c>
      <c r="L26" s="197">
        <f>IF('Poule resultaat'!P26="ja",1,0)</f>
        <v>0</v>
      </c>
    </row>
    <row r="27" spans="10:12" x14ac:dyDescent="0.25">
      <c r="J27" s="197">
        <f>IF('Poule resultaat'!C27&gt;0,1,0)</f>
        <v>0</v>
      </c>
      <c r="K27" s="197">
        <f>IF('Poule resultaat'!M27="Ja",1,0)</f>
        <v>0</v>
      </c>
      <c r="L27" s="197">
        <f>IF('Poule resultaat'!P27="ja",1,0)</f>
        <v>0</v>
      </c>
    </row>
    <row r="28" spans="10:12" x14ac:dyDescent="0.25">
      <c r="J28" s="197">
        <f>IF('Poule resultaat'!C28&gt;0,1,0)</f>
        <v>0</v>
      </c>
      <c r="K28" s="197">
        <f>IF('Poule resultaat'!M28="Ja",1,0)</f>
        <v>0</v>
      </c>
      <c r="L28" s="197">
        <f>IF('Poule resultaat'!P28="ja",1,0)</f>
        <v>0</v>
      </c>
    </row>
    <row r="29" spans="10:12" x14ac:dyDescent="0.25">
      <c r="J29" s="197">
        <f>IF('Poule resultaat'!C29&gt;0,1,0)</f>
        <v>0</v>
      </c>
      <c r="K29" s="197">
        <f>IF('Poule resultaat'!M29="Ja",1,0)</f>
        <v>0</v>
      </c>
      <c r="L29" s="197">
        <f>IF('Poule resultaat'!P29="ja",1,0)</f>
        <v>0</v>
      </c>
    </row>
    <row r="30" spans="10:12" x14ac:dyDescent="0.25">
      <c r="J30" s="197">
        <f>IF('Poule resultaat'!C30&gt;0,1,0)</f>
        <v>0</v>
      </c>
      <c r="K30" s="197">
        <f>IF('Poule resultaat'!M30="Ja",1,0)</f>
        <v>0</v>
      </c>
      <c r="L30" s="197">
        <f>IF('Poule resultaat'!P30="ja",1,0)</f>
        <v>0</v>
      </c>
    </row>
    <row r="31" spans="10:12" x14ac:dyDescent="0.25">
      <c r="J31" s="197">
        <f>IF('Poule resultaat'!C31&gt;0,1,0)</f>
        <v>0</v>
      </c>
      <c r="K31" s="197">
        <f>IF('Poule resultaat'!M31="Ja",1,0)</f>
        <v>0</v>
      </c>
      <c r="L31" s="197">
        <f>IF('Poule resultaat'!P31="ja",1,0)</f>
        <v>0</v>
      </c>
    </row>
    <row r="32" spans="10:12" x14ac:dyDescent="0.25">
      <c r="J32" s="197">
        <f>IF('Poule resultaat'!C32&gt;0,1,0)</f>
        <v>0</v>
      </c>
      <c r="K32" s="197">
        <f>IF('Poule resultaat'!M32="Ja",1,0)</f>
        <v>0</v>
      </c>
      <c r="L32" s="197">
        <f>IF('Poule resultaat'!P32="ja",1,0)</f>
        <v>0</v>
      </c>
    </row>
    <row r="33" spans="10:12" x14ac:dyDescent="0.25">
      <c r="J33" s="197">
        <f>IF('Poule resultaat'!C33&gt;0,1,0)</f>
        <v>0</v>
      </c>
      <c r="K33" s="197">
        <f>IF('Poule resultaat'!M33="Ja",1,0)</f>
        <v>0</v>
      </c>
      <c r="L33" s="197">
        <f>IF('Poule resultaat'!P33="ja",1,0)</f>
        <v>0</v>
      </c>
    </row>
    <row r="34" spans="10:12" x14ac:dyDescent="0.25">
      <c r="J34" s="197">
        <f>IF('Poule resultaat'!C34&gt;0,1,0)</f>
        <v>0</v>
      </c>
      <c r="K34" s="197">
        <f>IF('Poule resultaat'!M34="Ja",1,0)</f>
        <v>0</v>
      </c>
      <c r="L34" s="197">
        <f>IF('Poule resultaat'!P34="ja",1,0)</f>
        <v>0</v>
      </c>
    </row>
    <row r="35" spans="10:12" x14ac:dyDescent="0.25">
      <c r="J35" s="197">
        <f>IF('Poule resultaat'!C35&gt;0,1,0)</f>
        <v>0</v>
      </c>
      <c r="K35" s="197">
        <f>IF('Poule resultaat'!M35="Ja",1,0)</f>
        <v>0</v>
      </c>
      <c r="L35" s="197">
        <f>IF('Poule resultaat'!P35="ja",1,0)</f>
        <v>0</v>
      </c>
    </row>
    <row r="36" spans="10:12" x14ac:dyDescent="0.25">
      <c r="J36" s="197">
        <f>IF('Poule resultaat'!C36&gt;0,1,0)</f>
        <v>0</v>
      </c>
      <c r="K36" s="197">
        <f>IF('Poule resultaat'!M36="Ja",1,0)</f>
        <v>0</v>
      </c>
      <c r="L36" s="197">
        <f>IF('Poule resultaat'!P36="ja",1,0)</f>
        <v>0</v>
      </c>
    </row>
    <row r="37" spans="10:12" x14ac:dyDescent="0.25">
      <c r="J37" s="197">
        <f>IF('Poule resultaat'!C37&gt;0,1,0)</f>
        <v>0</v>
      </c>
      <c r="K37" s="197">
        <f>IF('Poule resultaat'!M37="Ja",1,0)</f>
        <v>0</v>
      </c>
      <c r="L37" s="197">
        <f>IF('Poule resultaat'!P37="ja",1,0)</f>
        <v>0</v>
      </c>
    </row>
    <row r="38" spans="10:12" x14ac:dyDescent="0.25">
      <c r="J38" s="197">
        <f>IF('Poule resultaat'!C38&gt;0,1,0)</f>
        <v>0</v>
      </c>
      <c r="K38" s="197">
        <f>IF('Poule resultaat'!M38="Ja",1,0)</f>
        <v>0</v>
      </c>
      <c r="L38" s="197">
        <f>IF('Poule resultaat'!P38="ja",1,0)</f>
        <v>0</v>
      </c>
    </row>
    <row r="39" spans="10:12" x14ac:dyDescent="0.25">
      <c r="J39" s="197">
        <f>IF('Poule resultaat'!C39&gt;0,1,0)</f>
        <v>0</v>
      </c>
      <c r="K39" s="197">
        <f>IF('Poule resultaat'!M39="Ja",1,0)</f>
        <v>0</v>
      </c>
      <c r="L39" s="197">
        <f>IF('Poule resultaat'!P39="ja",1,0)</f>
        <v>0</v>
      </c>
    </row>
    <row r="40" spans="10:12" x14ac:dyDescent="0.25">
      <c r="J40" s="197">
        <f>IF('Poule resultaat'!C40&gt;0,1,0)</f>
        <v>0</v>
      </c>
      <c r="K40" s="197">
        <f>IF('Poule resultaat'!M40="Ja",1,0)</f>
        <v>0</v>
      </c>
      <c r="L40" s="197">
        <f>IF('Poule resultaat'!P40="ja",1,0)</f>
        <v>0</v>
      </c>
    </row>
    <row r="41" spans="10:12" x14ac:dyDescent="0.25">
      <c r="J41" s="197">
        <f>IF('Poule resultaat'!C41&gt;0,1,0)</f>
        <v>0</v>
      </c>
      <c r="K41" s="197">
        <f>IF('Poule resultaat'!M41="Ja",1,0)</f>
        <v>0</v>
      </c>
      <c r="L41" s="197">
        <f>IF('Poule resultaat'!P41="ja",1,0)</f>
        <v>0</v>
      </c>
    </row>
    <row r="42" spans="10:12" x14ac:dyDescent="0.25">
      <c r="J42" s="197">
        <f>IF('Poule resultaat'!C42&gt;0,1,0)</f>
        <v>0</v>
      </c>
      <c r="K42" s="197">
        <f>IF('Poule resultaat'!M42="Ja",1,0)</f>
        <v>0</v>
      </c>
      <c r="L42" s="197">
        <f>IF('Poule resultaat'!P42="ja",1,0)</f>
        <v>0</v>
      </c>
    </row>
    <row r="43" spans="10:12" x14ac:dyDescent="0.25">
      <c r="J43" s="197">
        <f>IF('Poule resultaat'!C43&gt;0,1,0)</f>
        <v>0</v>
      </c>
      <c r="K43" s="197">
        <f>IF('Poule resultaat'!M43="Ja",1,0)</f>
        <v>0</v>
      </c>
      <c r="L43" s="197">
        <f>IF('Poule resultaat'!P43="ja",1,0)</f>
        <v>0</v>
      </c>
    </row>
    <row r="44" spans="10:12" x14ac:dyDescent="0.25">
      <c r="J44" s="197">
        <f>IF('Poule resultaat'!C44&gt;0,1,0)</f>
        <v>0</v>
      </c>
      <c r="K44" s="197">
        <f>IF('Poule resultaat'!M44="Ja",1,0)</f>
        <v>0</v>
      </c>
      <c r="L44" s="197">
        <f>IF('Poule resultaat'!P44="ja",1,0)</f>
        <v>0</v>
      </c>
    </row>
    <row r="45" spans="10:12" x14ac:dyDescent="0.25">
      <c r="J45" s="197">
        <f>IF('Poule resultaat'!C45&gt;0,1,0)</f>
        <v>0</v>
      </c>
      <c r="K45" s="197">
        <f>IF('Poule resultaat'!M45="Ja",1,0)</f>
        <v>0</v>
      </c>
      <c r="L45" s="197">
        <f>IF('Poule resultaat'!P45="ja",1,0)</f>
        <v>0</v>
      </c>
    </row>
    <row r="46" spans="10:12" x14ac:dyDescent="0.25">
      <c r="J46" s="197">
        <f>IF('Poule resultaat'!C46&gt;0,1,0)</f>
        <v>0</v>
      </c>
      <c r="K46" s="197">
        <f>IF('Poule resultaat'!M46="Ja",1,0)</f>
        <v>0</v>
      </c>
      <c r="L46" s="197">
        <f>IF('Poule resultaat'!P46="ja",1,0)</f>
        <v>0</v>
      </c>
    </row>
    <row r="47" spans="10:12" x14ac:dyDescent="0.25">
      <c r="J47" s="197">
        <f>IF('Poule resultaat'!C47&gt;0,1,0)</f>
        <v>0</v>
      </c>
      <c r="K47" s="197">
        <f>IF('Poule resultaat'!M47="Ja",1,0)</f>
        <v>0</v>
      </c>
      <c r="L47" s="197">
        <f>IF('Poule resultaat'!P47="ja",1,0)</f>
        <v>0</v>
      </c>
    </row>
    <row r="48" spans="10:12" x14ac:dyDescent="0.25">
      <c r="J48" s="197">
        <f>IF('Poule resultaat'!C48&gt;0,1,0)</f>
        <v>0</v>
      </c>
      <c r="K48" s="197">
        <f>IF('Poule resultaat'!M48="Ja",1,0)</f>
        <v>0</v>
      </c>
      <c r="L48" s="197">
        <f>IF('Poule resultaat'!P48="ja",1,0)</f>
        <v>0</v>
      </c>
    </row>
    <row r="49" spans="10:12" x14ac:dyDescent="0.25">
      <c r="J49" s="197">
        <f>IF('Poule resultaat'!C49&gt;0,1,0)</f>
        <v>0</v>
      </c>
      <c r="K49" s="197">
        <f>IF('Poule resultaat'!M49="Ja",1,0)</f>
        <v>0</v>
      </c>
      <c r="L49" s="197">
        <f>IF('Poule resultaat'!P49="ja",1,0)</f>
        <v>0</v>
      </c>
    </row>
    <row r="50" spans="10:12" x14ac:dyDescent="0.25">
      <c r="J50" s="197">
        <f>IF('Poule resultaat'!C50&gt;0,1,0)</f>
        <v>0</v>
      </c>
      <c r="K50" s="197">
        <f>IF('Poule resultaat'!M50="Ja",1,0)</f>
        <v>0</v>
      </c>
      <c r="L50" s="197">
        <f>IF('Poule resultaat'!P50="ja",1,0)</f>
        <v>0</v>
      </c>
    </row>
    <row r="51" spans="10:12" x14ac:dyDescent="0.25">
      <c r="J51" s="197">
        <f>IF('Poule resultaat'!C51&gt;0,1,0)</f>
        <v>0</v>
      </c>
      <c r="K51" s="197">
        <f>IF('Poule resultaat'!M51="Ja",1,0)</f>
        <v>0</v>
      </c>
      <c r="L51" s="197">
        <f>IF('Poule resultaat'!P51="ja",1,0)</f>
        <v>0</v>
      </c>
    </row>
    <row r="52" spans="10:12" x14ac:dyDescent="0.25">
      <c r="J52" s="197">
        <f>IF('Poule resultaat'!C52&gt;0,1,0)</f>
        <v>0</v>
      </c>
      <c r="K52" s="197">
        <f>IF('Poule resultaat'!M52="Ja",1,0)</f>
        <v>0</v>
      </c>
      <c r="L52" s="197">
        <f>IF('Poule resultaat'!P52="ja",1,0)</f>
        <v>0</v>
      </c>
    </row>
    <row r="53" spans="10:12" x14ac:dyDescent="0.25">
      <c r="J53" s="197">
        <f>SUM(J3:J52)</f>
        <v>0</v>
      </c>
      <c r="K53" s="197">
        <f>SUM(K3:K52)</f>
        <v>0</v>
      </c>
      <c r="L53" s="197">
        <f>SUM(L3:L52)</f>
        <v>0</v>
      </c>
    </row>
  </sheetData>
  <sheetProtection password="C296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Inschrijfformulier  </vt:lpstr>
      <vt:lpstr>Printversie Inschrijfform.</vt:lpstr>
      <vt:lpstr>TBV acces obv deelnemerslijst 2</vt:lpstr>
      <vt:lpstr>Poule resultaat</vt:lpstr>
      <vt:lpstr>Poule berekening</vt:lpstr>
      <vt:lpstr>E-mail adressen</vt:lpstr>
      <vt:lpstr>Berekening betalingskenmerk </vt:lpstr>
      <vt:lpstr>ManJeugd</vt:lpstr>
      <vt:lpstr>ManJunior</vt:lpstr>
      <vt:lpstr>ManSenior</vt:lpstr>
      <vt:lpstr>Naam_School</vt:lpstr>
      <vt:lpstr>VrouwJeugd</vt:lpstr>
      <vt:lpstr>VrouwJunior</vt:lpstr>
      <vt:lpstr>VrouwSenior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 Rangdo</dc:creator>
  <cp:lastModifiedBy>Hwa Rangdo</cp:lastModifiedBy>
  <cp:lastPrinted>2017-12-24T11:09:32Z</cp:lastPrinted>
  <dcterms:created xsi:type="dcterms:W3CDTF">2014-06-08T09:44:09Z</dcterms:created>
  <dcterms:modified xsi:type="dcterms:W3CDTF">2017-12-24T11:39:35Z</dcterms:modified>
</cp:coreProperties>
</file>